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ntpeuna\Desktop\"/>
    </mc:Choice>
  </mc:AlternateContent>
  <xr:revisionPtr revIDLastSave="0" documentId="13_ncr:1_{D5271EFF-07A0-41DD-9541-5A9F4292AF6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havaitut lajit" sheetId="1" r:id="rId1"/>
    <sheet name="kehity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E26" i="3" s="1"/>
  <c r="E27" i="3" s="1"/>
  <c r="E28" i="3" s="1"/>
  <c r="E29" i="3" s="1"/>
  <c r="E30" i="3" s="1"/>
  <c r="E31" i="3" s="1"/>
  <c r="E32" i="3" s="1"/>
  <c r="M312" i="1" l="1"/>
  <c r="K71" i="1"/>
  <c r="I135" i="1"/>
  <c r="I134" i="1"/>
  <c r="K32" i="1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D8" i="3"/>
  <c r="D7" i="3"/>
  <c r="D6" i="3"/>
  <c r="D5" i="3"/>
  <c r="D4" i="3"/>
  <c r="D3" i="3"/>
  <c r="E2" i="3"/>
  <c r="O108" i="1"/>
  <c r="M108" i="1"/>
  <c r="K108" i="1"/>
  <c r="I108" i="1"/>
  <c r="H108" i="1"/>
  <c r="G108" i="1"/>
  <c r="B8" i="3"/>
  <c r="B7" i="3"/>
  <c r="B6" i="3"/>
  <c r="B5" i="3"/>
  <c r="B4" i="3"/>
  <c r="B3" i="3"/>
  <c r="C2" i="3"/>
  <c r="G8" i="1"/>
  <c r="H8" i="1"/>
  <c r="I8" i="1"/>
  <c r="K8" i="1"/>
  <c r="M8" i="1"/>
  <c r="O8" i="1"/>
  <c r="O147" i="1"/>
  <c r="M147" i="1"/>
  <c r="K147" i="1"/>
  <c r="I147" i="1"/>
  <c r="H147" i="1"/>
  <c r="G147" i="1"/>
  <c r="O86" i="1" l="1"/>
  <c r="M86" i="1"/>
  <c r="K86" i="1"/>
  <c r="I86" i="1"/>
  <c r="H86" i="1"/>
  <c r="G86" i="1"/>
  <c r="E3" i="3" l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K315" i="1" l="1"/>
  <c r="I315" i="1"/>
  <c r="H315" i="1"/>
  <c r="G315" i="1"/>
  <c r="H314" i="1"/>
  <c r="G314" i="1"/>
  <c r="K313" i="1"/>
  <c r="I313" i="1"/>
  <c r="H313" i="1"/>
  <c r="G313" i="1"/>
  <c r="K312" i="1"/>
  <c r="I312" i="1"/>
  <c r="H312" i="1"/>
  <c r="G312" i="1"/>
  <c r="K311" i="1"/>
  <c r="I311" i="1"/>
  <c r="H311" i="1"/>
  <c r="G311" i="1"/>
  <c r="K310" i="1"/>
  <c r="I310" i="1"/>
  <c r="H310" i="1"/>
  <c r="G310" i="1"/>
  <c r="K309" i="1"/>
  <c r="I309" i="1"/>
  <c r="H309" i="1"/>
  <c r="G309" i="1"/>
  <c r="K308" i="1"/>
  <c r="I308" i="1"/>
  <c r="H308" i="1"/>
  <c r="G308" i="1"/>
  <c r="K307" i="1"/>
  <c r="I307" i="1"/>
  <c r="H307" i="1"/>
  <c r="G307" i="1"/>
  <c r="K306" i="1"/>
  <c r="I306" i="1"/>
  <c r="H306" i="1"/>
  <c r="G306" i="1"/>
  <c r="K305" i="1"/>
  <c r="I305" i="1"/>
  <c r="H305" i="1"/>
  <c r="G305" i="1"/>
  <c r="K304" i="1"/>
  <c r="I304" i="1"/>
  <c r="H304" i="1"/>
  <c r="G304" i="1"/>
  <c r="H303" i="1"/>
  <c r="G303" i="1"/>
  <c r="K302" i="1"/>
  <c r="I302" i="1"/>
  <c r="H302" i="1"/>
  <c r="G302" i="1"/>
  <c r="K301" i="1"/>
  <c r="I301" i="1"/>
  <c r="H301" i="1"/>
  <c r="G301" i="1"/>
  <c r="K300" i="1"/>
  <c r="I300" i="1"/>
  <c r="H300" i="1"/>
  <c r="G300" i="1"/>
  <c r="K299" i="1"/>
  <c r="I299" i="1"/>
  <c r="H299" i="1"/>
  <c r="G299" i="1"/>
  <c r="K298" i="1"/>
  <c r="I298" i="1"/>
  <c r="H298" i="1"/>
  <c r="G298" i="1"/>
  <c r="K297" i="1"/>
  <c r="I297" i="1"/>
  <c r="H297" i="1"/>
  <c r="G297" i="1"/>
  <c r="K296" i="1"/>
  <c r="I296" i="1"/>
  <c r="H296" i="1"/>
  <c r="G296" i="1"/>
  <c r="K295" i="1"/>
  <c r="I295" i="1"/>
  <c r="H295" i="1"/>
  <c r="G295" i="1"/>
  <c r="K294" i="1"/>
  <c r="I294" i="1"/>
  <c r="H294" i="1"/>
  <c r="G294" i="1"/>
  <c r="K293" i="1"/>
  <c r="I293" i="1"/>
  <c r="H293" i="1"/>
  <c r="G293" i="1"/>
  <c r="K292" i="1"/>
  <c r="I292" i="1"/>
  <c r="H292" i="1"/>
  <c r="G292" i="1"/>
  <c r="K291" i="1"/>
  <c r="I291" i="1"/>
  <c r="H291" i="1"/>
  <c r="G291" i="1"/>
  <c r="K290" i="1"/>
  <c r="I290" i="1"/>
  <c r="H290" i="1"/>
  <c r="G290" i="1"/>
  <c r="K289" i="1"/>
  <c r="I289" i="1"/>
  <c r="H289" i="1"/>
  <c r="G289" i="1"/>
  <c r="K288" i="1"/>
  <c r="I288" i="1"/>
  <c r="H288" i="1"/>
  <c r="G288" i="1"/>
  <c r="K287" i="1"/>
  <c r="I287" i="1"/>
  <c r="H287" i="1"/>
  <c r="G287" i="1"/>
  <c r="K286" i="1"/>
  <c r="I286" i="1"/>
  <c r="H286" i="1"/>
  <c r="G286" i="1"/>
  <c r="K285" i="1"/>
  <c r="I285" i="1"/>
  <c r="H285" i="1"/>
  <c r="G285" i="1"/>
  <c r="K284" i="1"/>
  <c r="I284" i="1"/>
  <c r="H284" i="1"/>
  <c r="G284" i="1"/>
  <c r="K283" i="1"/>
  <c r="I283" i="1"/>
  <c r="H283" i="1"/>
  <c r="G283" i="1"/>
  <c r="K282" i="1"/>
  <c r="I282" i="1"/>
  <c r="H282" i="1"/>
  <c r="G282" i="1"/>
  <c r="K281" i="1"/>
  <c r="I281" i="1"/>
  <c r="H281" i="1"/>
  <c r="G281" i="1"/>
  <c r="K280" i="1"/>
  <c r="I280" i="1"/>
  <c r="H280" i="1"/>
  <c r="G280" i="1"/>
  <c r="H279" i="1"/>
  <c r="G279" i="1"/>
  <c r="K278" i="1"/>
  <c r="I278" i="1"/>
  <c r="H278" i="1"/>
  <c r="G278" i="1"/>
  <c r="K277" i="1"/>
  <c r="I277" i="1"/>
  <c r="H277" i="1"/>
  <c r="G277" i="1"/>
  <c r="K276" i="1"/>
  <c r="I276" i="1"/>
  <c r="H276" i="1"/>
  <c r="G276" i="1"/>
  <c r="K275" i="1"/>
  <c r="I275" i="1"/>
  <c r="H275" i="1"/>
  <c r="G275" i="1"/>
  <c r="K274" i="1"/>
  <c r="I274" i="1"/>
  <c r="H274" i="1"/>
  <c r="G274" i="1"/>
  <c r="K273" i="1"/>
  <c r="I273" i="1"/>
  <c r="H273" i="1"/>
  <c r="G273" i="1"/>
  <c r="K272" i="1"/>
  <c r="I272" i="1"/>
  <c r="H272" i="1"/>
  <c r="G272" i="1"/>
  <c r="K271" i="1"/>
  <c r="I271" i="1"/>
  <c r="H271" i="1"/>
  <c r="G271" i="1"/>
  <c r="K270" i="1"/>
  <c r="I270" i="1"/>
  <c r="H270" i="1"/>
  <c r="G270" i="1"/>
  <c r="K269" i="1"/>
  <c r="I269" i="1"/>
  <c r="H269" i="1"/>
  <c r="G269" i="1"/>
  <c r="K268" i="1"/>
  <c r="I268" i="1"/>
  <c r="H268" i="1"/>
  <c r="G268" i="1"/>
  <c r="K267" i="1"/>
  <c r="I267" i="1"/>
  <c r="H267" i="1"/>
  <c r="G267" i="1"/>
  <c r="K266" i="1"/>
  <c r="I266" i="1"/>
  <c r="H266" i="1"/>
  <c r="G266" i="1"/>
  <c r="K265" i="1"/>
  <c r="I265" i="1"/>
  <c r="H265" i="1"/>
  <c r="G265" i="1"/>
  <c r="K264" i="1"/>
  <c r="I264" i="1"/>
  <c r="H264" i="1"/>
  <c r="G264" i="1"/>
  <c r="K263" i="1"/>
  <c r="I263" i="1"/>
  <c r="H263" i="1"/>
  <c r="G263" i="1"/>
  <c r="K262" i="1"/>
  <c r="I262" i="1"/>
  <c r="H262" i="1"/>
  <c r="G262" i="1"/>
  <c r="K261" i="1"/>
  <c r="I261" i="1"/>
  <c r="H261" i="1"/>
  <c r="G261" i="1"/>
  <c r="K260" i="1"/>
  <c r="I260" i="1"/>
  <c r="H260" i="1"/>
  <c r="G260" i="1"/>
  <c r="K259" i="1"/>
  <c r="I259" i="1"/>
  <c r="H259" i="1"/>
  <c r="G259" i="1"/>
  <c r="K258" i="1"/>
  <c r="I258" i="1"/>
  <c r="H258" i="1"/>
  <c r="G258" i="1"/>
  <c r="K257" i="1"/>
  <c r="I257" i="1"/>
  <c r="H257" i="1"/>
  <c r="G257" i="1"/>
  <c r="K256" i="1"/>
  <c r="I256" i="1"/>
  <c r="H256" i="1"/>
  <c r="G256" i="1"/>
  <c r="K255" i="1"/>
  <c r="I255" i="1"/>
  <c r="H255" i="1"/>
  <c r="G255" i="1"/>
  <c r="K254" i="1"/>
  <c r="I254" i="1"/>
  <c r="H254" i="1"/>
  <c r="G254" i="1"/>
  <c r="K253" i="1"/>
  <c r="I253" i="1"/>
  <c r="H253" i="1"/>
  <c r="G253" i="1"/>
  <c r="K252" i="1"/>
  <c r="I252" i="1"/>
  <c r="H252" i="1"/>
  <c r="G252" i="1"/>
  <c r="K251" i="1"/>
  <c r="I251" i="1"/>
  <c r="H251" i="1"/>
  <c r="G251" i="1"/>
  <c r="K250" i="1"/>
  <c r="I250" i="1"/>
  <c r="H250" i="1"/>
  <c r="G250" i="1"/>
  <c r="K249" i="1"/>
  <c r="I249" i="1"/>
  <c r="H249" i="1"/>
  <c r="G249" i="1"/>
  <c r="K248" i="1"/>
  <c r="I248" i="1"/>
  <c r="H248" i="1"/>
  <c r="G248" i="1"/>
  <c r="K247" i="1"/>
  <c r="I247" i="1"/>
  <c r="H247" i="1"/>
  <c r="G247" i="1"/>
  <c r="K246" i="1"/>
  <c r="I246" i="1"/>
  <c r="H246" i="1"/>
  <c r="G246" i="1"/>
  <c r="K245" i="1"/>
  <c r="I245" i="1"/>
  <c r="H245" i="1"/>
  <c r="G245" i="1"/>
  <c r="K244" i="1"/>
  <c r="I244" i="1"/>
  <c r="H244" i="1"/>
  <c r="G244" i="1"/>
  <c r="K243" i="1"/>
  <c r="I243" i="1"/>
  <c r="H243" i="1"/>
  <c r="G243" i="1"/>
  <c r="K242" i="1"/>
  <c r="I242" i="1"/>
  <c r="H242" i="1"/>
  <c r="G242" i="1"/>
  <c r="K241" i="1"/>
  <c r="I241" i="1"/>
  <c r="H241" i="1"/>
  <c r="G241" i="1"/>
  <c r="K240" i="1"/>
  <c r="I240" i="1"/>
  <c r="H240" i="1"/>
  <c r="G240" i="1"/>
  <c r="K239" i="1"/>
  <c r="I239" i="1"/>
  <c r="H239" i="1"/>
  <c r="G239" i="1"/>
  <c r="K238" i="1"/>
  <c r="I238" i="1"/>
  <c r="H238" i="1"/>
  <c r="G238" i="1"/>
  <c r="K237" i="1"/>
  <c r="I237" i="1"/>
  <c r="H237" i="1"/>
  <c r="G237" i="1"/>
  <c r="K236" i="1"/>
  <c r="I236" i="1"/>
  <c r="H236" i="1"/>
  <c r="G236" i="1"/>
  <c r="K235" i="1"/>
  <c r="I235" i="1"/>
  <c r="H235" i="1"/>
  <c r="G235" i="1"/>
  <c r="K234" i="1"/>
  <c r="I234" i="1"/>
  <c r="H234" i="1"/>
  <c r="G234" i="1"/>
  <c r="K233" i="1"/>
  <c r="I233" i="1"/>
  <c r="H233" i="1"/>
  <c r="G233" i="1"/>
  <c r="K232" i="1"/>
  <c r="I232" i="1"/>
  <c r="H232" i="1"/>
  <c r="G232" i="1"/>
  <c r="K231" i="1"/>
  <c r="I231" i="1"/>
  <c r="H231" i="1"/>
  <c r="G231" i="1"/>
  <c r="K230" i="1"/>
  <c r="I230" i="1"/>
  <c r="H230" i="1"/>
  <c r="G230" i="1"/>
  <c r="K229" i="1"/>
  <c r="I229" i="1"/>
  <c r="H229" i="1"/>
  <c r="G229" i="1"/>
  <c r="K228" i="1"/>
  <c r="I228" i="1"/>
  <c r="H228" i="1"/>
  <c r="G228" i="1"/>
  <c r="K227" i="1"/>
  <c r="I227" i="1"/>
  <c r="H227" i="1"/>
  <c r="G227" i="1"/>
  <c r="K226" i="1"/>
  <c r="I226" i="1"/>
  <c r="H226" i="1"/>
  <c r="G226" i="1"/>
  <c r="K225" i="1"/>
  <c r="I225" i="1"/>
  <c r="H225" i="1"/>
  <c r="G225" i="1"/>
  <c r="K224" i="1"/>
  <c r="I224" i="1"/>
  <c r="H224" i="1"/>
  <c r="G224" i="1"/>
  <c r="K223" i="1"/>
  <c r="I223" i="1"/>
  <c r="H223" i="1"/>
  <c r="G223" i="1"/>
  <c r="K222" i="1"/>
  <c r="I222" i="1"/>
  <c r="H222" i="1"/>
  <c r="G222" i="1"/>
  <c r="K221" i="1"/>
  <c r="I221" i="1"/>
  <c r="H221" i="1"/>
  <c r="G221" i="1"/>
  <c r="K220" i="1"/>
  <c r="I220" i="1"/>
  <c r="H220" i="1"/>
  <c r="G220" i="1"/>
  <c r="K219" i="1"/>
  <c r="I219" i="1"/>
  <c r="H219" i="1"/>
  <c r="G219" i="1"/>
  <c r="K218" i="1"/>
  <c r="I218" i="1"/>
  <c r="H218" i="1"/>
  <c r="G218" i="1"/>
  <c r="K217" i="1"/>
  <c r="I217" i="1"/>
  <c r="H217" i="1"/>
  <c r="G217" i="1"/>
  <c r="K216" i="1"/>
  <c r="I216" i="1"/>
  <c r="H216" i="1"/>
  <c r="G216" i="1"/>
  <c r="K215" i="1"/>
  <c r="I215" i="1"/>
  <c r="H215" i="1"/>
  <c r="G215" i="1"/>
  <c r="K214" i="1"/>
  <c r="I214" i="1"/>
  <c r="H214" i="1"/>
  <c r="G214" i="1"/>
  <c r="K213" i="1"/>
  <c r="I213" i="1"/>
  <c r="H213" i="1"/>
  <c r="G213" i="1"/>
  <c r="K212" i="1"/>
  <c r="I212" i="1"/>
  <c r="H212" i="1"/>
  <c r="G212" i="1"/>
  <c r="K211" i="1"/>
  <c r="I211" i="1"/>
  <c r="H211" i="1"/>
  <c r="G211" i="1"/>
  <c r="K210" i="1"/>
  <c r="I210" i="1"/>
  <c r="H210" i="1"/>
  <c r="G210" i="1"/>
  <c r="K209" i="1"/>
  <c r="I209" i="1"/>
  <c r="H209" i="1"/>
  <c r="G209" i="1"/>
  <c r="K208" i="1"/>
  <c r="I208" i="1"/>
  <c r="H208" i="1"/>
  <c r="G208" i="1"/>
  <c r="H207" i="1"/>
  <c r="G207" i="1"/>
  <c r="K206" i="1"/>
  <c r="I206" i="1"/>
  <c r="H206" i="1"/>
  <c r="G206" i="1"/>
  <c r="K205" i="1"/>
  <c r="I205" i="1"/>
  <c r="H205" i="1"/>
  <c r="G205" i="1"/>
  <c r="I204" i="1"/>
  <c r="H204" i="1"/>
  <c r="G204" i="1"/>
  <c r="K203" i="1"/>
  <c r="I203" i="1"/>
  <c r="H203" i="1"/>
  <c r="G203" i="1"/>
  <c r="K202" i="1"/>
  <c r="I202" i="1"/>
  <c r="H202" i="1"/>
  <c r="G202" i="1"/>
  <c r="K201" i="1"/>
  <c r="I201" i="1"/>
  <c r="H201" i="1"/>
  <c r="G201" i="1"/>
  <c r="K200" i="1"/>
  <c r="I200" i="1"/>
  <c r="H200" i="1"/>
  <c r="G200" i="1"/>
  <c r="K199" i="1"/>
  <c r="I199" i="1"/>
  <c r="H199" i="1"/>
  <c r="G199" i="1"/>
  <c r="K198" i="1"/>
  <c r="I198" i="1"/>
  <c r="H198" i="1"/>
  <c r="G198" i="1"/>
  <c r="K197" i="1"/>
  <c r="I197" i="1"/>
  <c r="H197" i="1"/>
  <c r="G197" i="1"/>
  <c r="K196" i="1"/>
  <c r="I196" i="1"/>
  <c r="H196" i="1"/>
  <c r="G196" i="1"/>
  <c r="K195" i="1"/>
  <c r="I195" i="1"/>
  <c r="H195" i="1"/>
  <c r="G195" i="1"/>
  <c r="K194" i="1"/>
  <c r="I194" i="1"/>
  <c r="H194" i="1"/>
  <c r="G194" i="1"/>
  <c r="K193" i="1"/>
  <c r="I193" i="1"/>
  <c r="H193" i="1"/>
  <c r="G193" i="1"/>
  <c r="K192" i="1"/>
  <c r="I192" i="1"/>
  <c r="H192" i="1"/>
  <c r="G192" i="1"/>
  <c r="K191" i="1"/>
  <c r="I191" i="1"/>
  <c r="H191" i="1"/>
  <c r="G191" i="1"/>
  <c r="K190" i="1"/>
  <c r="I190" i="1"/>
  <c r="H190" i="1"/>
  <c r="G190" i="1"/>
  <c r="K189" i="1"/>
  <c r="I189" i="1"/>
  <c r="H189" i="1"/>
  <c r="G189" i="1"/>
  <c r="K188" i="1"/>
  <c r="I188" i="1"/>
  <c r="H188" i="1"/>
  <c r="G188" i="1"/>
  <c r="K187" i="1"/>
  <c r="I187" i="1"/>
  <c r="H187" i="1"/>
  <c r="G187" i="1"/>
  <c r="K186" i="1"/>
  <c r="I186" i="1"/>
  <c r="H186" i="1"/>
  <c r="G186" i="1"/>
  <c r="K185" i="1"/>
  <c r="I185" i="1"/>
  <c r="H185" i="1"/>
  <c r="G185" i="1"/>
  <c r="K184" i="1"/>
  <c r="I184" i="1"/>
  <c r="H184" i="1"/>
  <c r="G184" i="1"/>
  <c r="K183" i="1"/>
  <c r="I183" i="1"/>
  <c r="H183" i="1"/>
  <c r="G183" i="1"/>
  <c r="K182" i="1"/>
  <c r="I182" i="1"/>
  <c r="H182" i="1"/>
  <c r="G182" i="1"/>
  <c r="K181" i="1"/>
  <c r="I181" i="1"/>
  <c r="H181" i="1"/>
  <c r="G181" i="1"/>
  <c r="K180" i="1"/>
  <c r="H180" i="1"/>
  <c r="G180" i="1"/>
  <c r="K179" i="1"/>
  <c r="I179" i="1"/>
  <c r="H179" i="1"/>
  <c r="G179" i="1"/>
  <c r="K178" i="1"/>
  <c r="I178" i="1"/>
  <c r="H178" i="1"/>
  <c r="G178" i="1"/>
  <c r="K177" i="1"/>
  <c r="I177" i="1"/>
  <c r="H177" i="1"/>
  <c r="G177" i="1"/>
  <c r="K176" i="1"/>
  <c r="I176" i="1"/>
  <c r="H176" i="1"/>
  <c r="G176" i="1"/>
  <c r="K175" i="1"/>
  <c r="I175" i="1"/>
  <c r="H175" i="1"/>
  <c r="G175" i="1"/>
  <c r="K174" i="1"/>
  <c r="I174" i="1"/>
  <c r="H174" i="1"/>
  <c r="G174" i="1"/>
  <c r="K173" i="1"/>
  <c r="I173" i="1"/>
  <c r="H173" i="1"/>
  <c r="G173" i="1"/>
  <c r="K172" i="1"/>
  <c r="I172" i="1"/>
  <c r="H172" i="1"/>
  <c r="G172" i="1"/>
  <c r="K171" i="1"/>
  <c r="I171" i="1"/>
  <c r="H171" i="1"/>
  <c r="G171" i="1"/>
  <c r="K170" i="1"/>
  <c r="I170" i="1"/>
  <c r="H170" i="1"/>
  <c r="G170" i="1"/>
  <c r="K169" i="1"/>
  <c r="I169" i="1"/>
  <c r="H169" i="1"/>
  <c r="G169" i="1"/>
  <c r="K168" i="1"/>
  <c r="I168" i="1"/>
  <c r="H168" i="1"/>
  <c r="G168" i="1"/>
  <c r="K167" i="1"/>
  <c r="I167" i="1"/>
  <c r="H167" i="1"/>
  <c r="G167" i="1"/>
  <c r="K166" i="1"/>
  <c r="I166" i="1"/>
  <c r="H166" i="1"/>
  <c r="G166" i="1"/>
  <c r="K165" i="1"/>
  <c r="I165" i="1"/>
  <c r="H165" i="1"/>
  <c r="G165" i="1"/>
  <c r="K164" i="1"/>
  <c r="I164" i="1"/>
  <c r="H164" i="1"/>
  <c r="G164" i="1"/>
  <c r="K163" i="1"/>
  <c r="I163" i="1"/>
  <c r="H163" i="1"/>
  <c r="G163" i="1"/>
  <c r="K162" i="1"/>
  <c r="I162" i="1"/>
  <c r="H162" i="1"/>
  <c r="G162" i="1"/>
  <c r="K161" i="1"/>
  <c r="I161" i="1"/>
  <c r="H161" i="1"/>
  <c r="G161" i="1"/>
  <c r="K160" i="1"/>
  <c r="I160" i="1"/>
  <c r="H160" i="1"/>
  <c r="G160" i="1"/>
  <c r="K159" i="1"/>
  <c r="I159" i="1"/>
  <c r="H159" i="1"/>
  <c r="G159" i="1"/>
  <c r="K158" i="1"/>
  <c r="I158" i="1"/>
  <c r="H158" i="1"/>
  <c r="G158" i="1"/>
  <c r="K157" i="1"/>
  <c r="I157" i="1"/>
  <c r="H157" i="1"/>
  <c r="G157" i="1"/>
  <c r="K156" i="1"/>
  <c r="I156" i="1"/>
  <c r="H156" i="1"/>
  <c r="G156" i="1"/>
  <c r="K155" i="1"/>
  <c r="I155" i="1"/>
  <c r="H155" i="1"/>
  <c r="G155" i="1"/>
  <c r="K154" i="1"/>
  <c r="I154" i="1"/>
  <c r="H154" i="1"/>
  <c r="G154" i="1"/>
  <c r="K153" i="1"/>
  <c r="I153" i="1"/>
  <c r="H153" i="1"/>
  <c r="G153" i="1"/>
  <c r="K152" i="1"/>
  <c r="I152" i="1"/>
  <c r="H152" i="1"/>
  <c r="G152" i="1"/>
  <c r="H151" i="1"/>
  <c r="G151" i="1"/>
  <c r="K150" i="1"/>
  <c r="I150" i="1"/>
  <c r="H150" i="1"/>
  <c r="G150" i="1"/>
  <c r="K149" i="1"/>
  <c r="I149" i="1"/>
  <c r="H149" i="1"/>
  <c r="G149" i="1"/>
  <c r="K148" i="1"/>
  <c r="I148" i="1"/>
  <c r="H148" i="1"/>
  <c r="G148" i="1"/>
  <c r="K146" i="1"/>
  <c r="I146" i="1"/>
  <c r="H146" i="1"/>
  <c r="G146" i="1"/>
  <c r="K145" i="1"/>
  <c r="I145" i="1"/>
  <c r="H145" i="1"/>
  <c r="G145" i="1"/>
  <c r="H144" i="1"/>
  <c r="G144" i="1"/>
  <c r="K143" i="1"/>
  <c r="I143" i="1"/>
  <c r="H143" i="1"/>
  <c r="G143" i="1"/>
  <c r="K142" i="1"/>
  <c r="I142" i="1"/>
  <c r="H142" i="1"/>
  <c r="G142" i="1"/>
  <c r="K141" i="1"/>
  <c r="I141" i="1"/>
  <c r="H141" i="1"/>
  <c r="G141" i="1"/>
  <c r="K140" i="1"/>
  <c r="I140" i="1"/>
  <c r="H140" i="1"/>
  <c r="G140" i="1"/>
  <c r="K139" i="1"/>
  <c r="I139" i="1"/>
  <c r="H139" i="1"/>
  <c r="G139" i="1"/>
  <c r="I138" i="1"/>
  <c r="H138" i="1"/>
  <c r="G138" i="1"/>
  <c r="K137" i="1"/>
  <c r="I137" i="1"/>
  <c r="H137" i="1"/>
  <c r="G137" i="1"/>
  <c r="K136" i="1"/>
  <c r="I136" i="1"/>
  <c r="H136" i="1"/>
  <c r="G136" i="1"/>
  <c r="H135" i="1"/>
  <c r="G135" i="1"/>
  <c r="K134" i="1"/>
  <c r="H134" i="1"/>
  <c r="G134" i="1"/>
  <c r="K133" i="1"/>
  <c r="I133" i="1"/>
  <c r="H133" i="1"/>
  <c r="G133" i="1"/>
  <c r="K132" i="1"/>
  <c r="I132" i="1"/>
  <c r="H132" i="1"/>
  <c r="G132" i="1"/>
  <c r="K131" i="1"/>
  <c r="I131" i="1"/>
  <c r="H131" i="1"/>
  <c r="G131" i="1"/>
  <c r="K130" i="1"/>
  <c r="I130" i="1"/>
  <c r="H130" i="1"/>
  <c r="G130" i="1"/>
  <c r="K129" i="1"/>
  <c r="I129" i="1"/>
  <c r="H129" i="1"/>
  <c r="G129" i="1"/>
  <c r="K128" i="1"/>
  <c r="I128" i="1"/>
  <c r="H128" i="1"/>
  <c r="G128" i="1"/>
  <c r="K127" i="1"/>
  <c r="I127" i="1"/>
  <c r="H127" i="1"/>
  <c r="G127" i="1"/>
  <c r="K126" i="1"/>
  <c r="I126" i="1"/>
  <c r="H126" i="1"/>
  <c r="G126" i="1"/>
  <c r="K125" i="1"/>
  <c r="I125" i="1"/>
  <c r="H125" i="1"/>
  <c r="G125" i="1"/>
  <c r="K124" i="1"/>
  <c r="I124" i="1"/>
  <c r="H124" i="1"/>
  <c r="G124" i="1"/>
  <c r="K123" i="1"/>
  <c r="I123" i="1"/>
  <c r="H123" i="1"/>
  <c r="G123" i="1"/>
  <c r="K122" i="1"/>
  <c r="I122" i="1"/>
  <c r="H122" i="1"/>
  <c r="G122" i="1"/>
  <c r="K121" i="1"/>
  <c r="I121" i="1"/>
  <c r="H121" i="1"/>
  <c r="G121" i="1"/>
  <c r="K120" i="1"/>
  <c r="I120" i="1"/>
  <c r="H120" i="1"/>
  <c r="G120" i="1"/>
  <c r="K119" i="1"/>
  <c r="I119" i="1"/>
  <c r="H119" i="1"/>
  <c r="G119" i="1"/>
  <c r="K118" i="1"/>
  <c r="I118" i="1"/>
  <c r="H118" i="1"/>
  <c r="G118" i="1"/>
  <c r="K117" i="1"/>
  <c r="I117" i="1"/>
  <c r="H117" i="1"/>
  <c r="G117" i="1"/>
  <c r="H116" i="1"/>
  <c r="G116" i="1"/>
  <c r="K115" i="1"/>
  <c r="I115" i="1"/>
  <c r="H115" i="1"/>
  <c r="G115" i="1"/>
  <c r="K114" i="1"/>
  <c r="I114" i="1"/>
  <c r="H114" i="1"/>
  <c r="G114" i="1"/>
  <c r="K113" i="1"/>
  <c r="I113" i="1"/>
  <c r="H113" i="1"/>
  <c r="G113" i="1"/>
  <c r="K112" i="1"/>
  <c r="I112" i="1"/>
  <c r="H112" i="1"/>
  <c r="G112" i="1"/>
  <c r="K111" i="1"/>
  <c r="I111" i="1"/>
  <c r="H111" i="1"/>
  <c r="G111" i="1"/>
  <c r="K110" i="1"/>
  <c r="I110" i="1"/>
  <c r="H110" i="1"/>
  <c r="G110" i="1"/>
  <c r="K109" i="1"/>
  <c r="I109" i="1"/>
  <c r="H109" i="1"/>
  <c r="G109" i="1"/>
  <c r="K107" i="1"/>
  <c r="I107" i="1"/>
  <c r="H107" i="1"/>
  <c r="G107" i="1"/>
  <c r="K106" i="1"/>
  <c r="I106" i="1"/>
  <c r="H106" i="1"/>
  <c r="G106" i="1"/>
  <c r="K105" i="1"/>
  <c r="I105" i="1"/>
  <c r="H105" i="1"/>
  <c r="G105" i="1"/>
  <c r="K104" i="1"/>
  <c r="I104" i="1"/>
  <c r="H104" i="1"/>
  <c r="G104" i="1"/>
  <c r="K103" i="1"/>
  <c r="I103" i="1"/>
  <c r="H103" i="1"/>
  <c r="G103" i="1"/>
  <c r="K102" i="1"/>
  <c r="I102" i="1"/>
  <c r="H102" i="1"/>
  <c r="G102" i="1"/>
  <c r="K101" i="1"/>
  <c r="I101" i="1"/>
  <c r="H101" i="1"/>
  <c r="G101" i="1"/>
  <c r="K100" i="1"/>
  <c r="I100" i="1"/>
  <c r="H100" i="1"/>
  <c r="G100" i="1"/>
  <c r="K99" i="1"/>
  <c r="I99" i="1"/>
  <c r="H99" i="1"/>
  <c r="G99" i="1"/>
  <c r="K98" i="1"/>
  <c r="I98" i="1"/>
  <c r="H98" i="1"/>
  <c r="G98" i="1"/>
  <c r="K97" i="1"/>
  <c r="I97" i="1"/>
  <c r="H97" i="1"/>
  <c r="G97" i="1"/>
  <c r="K96" i="1"/>
  <c r="I96" i="1"/>
  <c r="H96" i="1"/>
  <c r="G96" i="1"/>
  <c r="K95" i="1"/>
  <c r="I95" i="1"/>
  <c r="H95" i="1"/>
  <c r="G95" i="1"/>
  <c r="K94" i="1"/>
  <c r="I94" i="1"/>
  <c r="H94" i="1"/>
  <c r="G94" i="1"/>
  <c r="K93" i="1"/>
  <c r="I93" i="1"/>
  <c r="H93" i="1"/>
  <c r="G93" i="1"/>
  <c r="K92" i="1"/>
  <c r="I92" i="1"/>
  <c r="H92" i="1"/>
  <c r="G92" i="1"/>
  <c r="K91" i="1"/>
  <c r="I91" i="1"/>
  <c r="H91" i="1"/>
  <c r="G91" i="1"/>
  <c r="K90" i="1"/>
  <c r="I90" i="1"/>
  <c r="H90" i="1"/>
  <c r="G90" i="1"/>
  <c r="H89" i="1"/>
  <c r="G89" i="1"/>
  <c r="H88" i="1"/>
  <c r="G88" i="1"/>
  <c r="K87" i="1"/>
  <c r="I87" i="1"/>
  <c r="H87" i="1"/>
  <c r="G87" i="1"/>
  <c r="K85" i="1"/>
  <c r="I85" i="1"/>
  <c r="H85" i="1"/>
  <c r="G85" i="1"/>
  <c r="K84" i="1"/>
  <c r="I84" i="1"/>
  <c r="H84" i="1"/>
  <c r="G84" i="1"/>
  <c r="K83" i="1"/>
  <c r="I83" i="1"/>
  <c r="H83" i="1"/>
  <c r="G83" i="1"/>
  <c r="K82" i="1"/>
  <c r="I82" i="1"/>
  <c r="H82" i="1"/>
  <c r="G82" i="1"/>
  <c r="K81" i="1"/>
  <c r="I81" i="1"/>
  <c r="H81" i="1"/>
  <c r="G81" i="1"/>
  <c r="K80" i="1"/>
  <c r="I80" i="1"/>
  <c r="H80" i="1"/>
  <c r="G80" i="1"/>
  <c r="K79" i="1"/>
  <c r="I79" i="1"/>
  <c r="H79" i="1"/>
  <c r="G79" i="1"/>
  <c r="K78" i="1"/>
  <c r="I78" i="1"/>
  <c r="H78" i="1"/>
  <c r="G78" i="1"/>
  <c r="K77" i="1"/>
  <c r="I77" i="1"/>
  <c r="H77" i="1"/>
  <c r="G77" i="1"/>
  <c r="K76" i="1"/>
  <c r="I76" i="1"/>
  <c r="H76" i="1"/>
  <c r="G76" i="1"/>
  <c r="K75" i="1"/>
  <c r="I75" i="1"/>
  <c r="H75" i="1"/>
  <c r="G75" i="1"/>
  <c r="K74" i="1"/>
  <c r="I74" i="1"/>
  <c r="H74" i="1"/>
  <c r="G74" i="1"/>
  <c r="K73" i="1"/>
  <c r="I73" i="1"/>
  <c r="H73" i="1"/>
  <c r="G73" i="1"/>
  <c r="K72" i="1"/>
  <c r="I72" i="1"/>
  <c r="H72" i="1"/>
  <c r="G72" i="1"/>
  <c r="H71" i="1"/>
  <c r="G71" i="1"/>
  <c r="K70" i="1"/>
  <c r="I70" i="1"/>
  <c r="H70" i="1"/>
  <c r="G70" i="1"/>
  <c r="K69" i="1"/>
  <c r="I69" i="1"/>
  <c r="H69" i="1"/>
  <c r="G69" i="1"/>
  <c r="K68" i="1"/>
  <c r="I68" i="1"/>
  <c r="H68" i="1"/>
  <c r="G68" i="1"/>
  <c r="K67" i="1"/>
  <c r="I67" i="1"/>
  <c r="H67" i="1"/>
  <c r="G67" i="1"/>
  <c r="K66" i="1"/>
  <c r="I66" i="1"/>
  <c r="H66" i="1"/>
  <c r="G66" i="1"/>
  <c r="K65" i="1"/>
  <c r="I65" i="1"/>
  <c r="H65" i="1"/>
  <c r="G65" i="1"/>
  <c r="K64" i="1"/>
  <c r="I64" i="1"/>
  <c r="H64" i="1"/>
  <c r="G64" i="1"/>
  <c r="K63" i="1"/>
  <c r="I63" i="1"/>
  <c r="H63" i="1"/>
  <c r="G63" i="1"/>
  <c r="K62" i="1"/>
  <c r="I62" i="1"/>
  <c r="H62" i="1"/>
  <c r="G62" i="1"/>
  <c r="K61" i="1"/>
  <c r="I61" i="1"/>
  <c r="H61" i="1"/>
  <c r="G61" i="1"/>
  <c r="K60" i="1"/>
  <c r="I60" i="1"/>
  <c r="H60" i="1"/>
  <c r="G60" i="1"/>
  <c r="K59" i="1"/>
  <c r="I59" i="1"/>
  <c r="H59" i="1"/>
  <c r="G59" i="1"/>
  <c r="K58" i="1"/>
  <c r="I58" i="1"/>
  <c r="H58" i="1"/>
  <c r="G58" i="1"/>
  <c r="K57" i="1"/>
  <c r="I57" i="1"/>
  <c r="H57" i="1"/>
  <c r="G57" i="1"/>
  <c r="K56" i="1"/>
  <c r="I56" i="1"/>
  <c r="H56" i="1"/>
  <c r="G56" i="1"/>
  <c r="K55" i="1"/>
  <c r="I55" i="1"/>
  <c r="H55" i="1"/>
  <c r="G55" i="1"/>
  <c r="K54" i="1"/>
  <c r="I54" i="1"/>
  <c r="H54" i="1"/>
  <c r="G54" i="1"/>
  <c r="K53" i="1"/>
  <c r="I53" i="1"/>
  <c r="H53" i="1"/>
  <c r="G53" i="1"/>
  <c r="K52" i="1"/>
  <c r="I52" i="1"/>
  <c r="H52" i="1"/>
  <c r="G52" i="1"/>
  <c r="I51" i="1"/>
  <c r="H51" i="1"/>
  <c r="G51" i="1"/>
  <c r="K50" i="1"/>
  <c r="I50" i="1"/>
  <c r="H50" i="1"/>
  <c r="G50" i="1"/>
  <c r="K49" i="1"/>
  <c r="I49" i="1"/>
  <c r="H49" i="1"/>
  <c r="G49" i="1"/>
  <c r="K48" i="1"/>
  <c r="I48" i="1"/>
  <c r="H48" i="1"/>
  <c r="G48" i="1"/>
  <c r="K47" i="1"/>
  <c r="I47" i="1"/>
  <c r="H47" i="1"/>
  <c r="G47" i="1"/>
  <c r="K46" i="1"/>
  <c r="I46" i="1"/>
  <c r="H46" i="1"/>
  <c r="G46" i="1"/>
  <c r="K45" i="1"/>
  <c r="I45" i="1"/>
  <c r="H45" i="1"/>
  <c r="G45" i="1"/>
  <c r="K44" i="1"/>
  <c r="I44" i="1"/>
  <c r="H44" i="1"/>
  <c r="G44" i="1"/>
  <c r="K43" i="1"/>
  <c r="I43" i="1"/>
  <c r="H43" i="1"/>
  <c r="G43" i="1"/>
  <c r="K42" i="1"/>
  <c r="I42" i="1"/>
  <c r="H42" i="1"/>
  <c r="G42" i="1"/>
  <c r="K41" i="1"/>
  <c r="I41" i="1"/>
  <c r="H41" i="1"/>
  <c r="G41" i="1"/>
  <c r="K40" i="1"/>
  <c r="I40" i="1"/>
  <c r="H40" i="1"/>
  <c r="G40" i="1"/>
  <c r="K39" i="1"/>
  <c r="I39" i="1"/>
  <c r="H39" i="1"/>
  <c r="G39" i="1"/>
  <c r="K38" i="1"/>
  <c r="I38" i="1"/>
  <c r="H38" i="1"/>
  <c r="G38" i="1"/>
  <c r="K37" i="1"/>
  <c r="I37" i="1"/>
  <c r="H37" i="1"/>
  <c r="G37" i="1"/>
  <c r="K36" i="1"/>
  <c r="I36" i="1"/>
  <c r="H36" i="1"/>
  <c r="G36" i="1"/>
  <c r="K35" i="1"/>
  <c r="I35" i="1"/>
  <c r="H35" i="1"/>
  <c r="G35" i="1"/>
  <c r="K34" i="1"/>
  <c r="I34" i="1"/>
  <c r="H34" i="1"/>
  <c r="G34" i="1"/>
  <c r="K33" i="1"/>
  <c r="I33" i="1"/>
  <c r="H33" i="1"/>
  <c r="G33" i="1"/>
  <c r="I32" i="1"/>
  <c r="H32" i="1"/>
  <c r="G32" i="1"/>
  <c r="K31" i="1"/>
  <c r="I31" i="1"/>
  <c r="H31" i="1"/>
  <c r="G31" i="1"/>
  <c r="K30" i="1"/>
  <c r="I30" i="1"/>
  <c r="H30" i="1"/>
  <c r="G30" i="1"/>
  <c r="K29" i="1"/>
  <c r="I29" i="1"/>
  <c r="H29" i="1"/>
  <c r="G29" i="1"/>
  <c r="K28" i="1"/>
  <c r="I28" i="1"/>
  <c r="H28" i="1"/>
  <c r="G28" i="1"/>
  <c r="K27" i="1"/>
  <c r="I27" i="1"/>
  <c r="H27" i="1"/>
  <c r="G27" i="1"/>
  <c r="K26" i="1"/>
  <c r="I26" i="1"/>
  <c r="H26" i="1"/>
  <c r="G26" i="1"/>
  <c r="K25" i="1"/>
  <c r="I25" i="1"/>
  <c r="H25" i="1"/>
  <c r="G25" i="1"/>
  <c r="K24" i="1"/>
  <c r="I24" i="1"/>
  <c r="H24" i="1"/>
  <c r="G24" i="1"/>
  <c r="K23" i="1"/>
  <c r="I23" i="1"/>
  <c r="H23" i="1"/>
  <c r="G23" i="1"/>
  <c r="K22" i="1"/>
  <c r="I22" i="1"/>
  <c r="H22" i="1"/>
  <c r="G22" i="1"/>
  <c r="K21" i="1"/>
  <c r="I21" i="1"/>
  <c r="H21" i="1"/>
  <c r="G21" i="1"/>
  <c r="K20" i="1"/>
  <c r="I20" i="1"/>
  <c r="H20" i="1"/>
  <c r="G20" i="1"/>
  <c r="K19" i="1"/>
  <c r="I19" i="1"/>
  <c r="H19" i="1"/>
  <c r="G19" i="1"/>
  <c r="K18" i="1"/>
  <c r="I18" i="1"/>
  <c r="H18" i="1"/>
  <c r="G18" i="1"/>
  <c r="K17" i="1"/>
  <c r="I17" i="1"/>
  <c r="H17" i="1"/>
  <c r="G17" i="1"/>
  <c r="K16" i="1"/>
  <c r="I16" i="1"/>
  <c r="H16" i="1"/>
  <c r="G16" i="1"/>
  <c r="K15" i="1"/>
  <c r="I15" i="1"/>
  <c r="H15" i="1"/>
  <c r="G15" i="1"/>
  <c r="K14" i="1"/>
  <c r="I14" i="1"/>
  <c r="H14" i="1"/>
  <c r="G14" i="1"/>
  <c r="K13" i="1"/>
  <c r="I13" i="1"/>
  <c r="H13" i="1"/>
  <c r="G13" i="1"/>
  <c r="K12" i="1"/>
  <c r="I12" i="1"/>
  <c r="H12" i="1"/>
  <c r="G12" i="1"/>
  <c r="K11" i="1"/>
  <c r="I11" i="1"/>
  <c r="H11" i="1"/>
  <c r="G11" i="1"/>
  <c r="K10" i="1"/>
  <c r="I10" i="1"/>
  <c r="H10" i="1"/>
  <c r="G10" i="1"/>
  <c r="K9" i="1"/>
  <c r="I9" i="1"/>
  <c r="H9" i="1"/>
  <c r="G9" i="1"/>
  <c r="K7" i="1"/>
  <c r="I7" i="1"/>
  <c r="H7" i="1"/>
  <c r="G7" i="1"/>
  <c r="K6" i="1"/>
  <c r="I6" i="1"/>
  <c r="H6" i="1"/>
  <c r="G6" i="1"/>
  <c r="K5" i="1"/>
  <c r="I5" i="1"/>
  <c r="H5" i="1"/>
  <c r="G5" i="1"/>
  <c r="K4" i="1"/>
  <c r="I4" i="1"/>
  <c r="H4" i="1"/>
  <c r="G4" i="1"/>
  <c r="O315" i="1"/>
  <c r="M315" i="1"/>
  <c r="M314" i="1"/>
  <c r="O313" i="1"/>
  <c r="M313" i="1"/>
  <c r="O312" i="1"/>
  <c r="O311" i="1"/>
  <c r="M311" i="1"/>
  <c r="O310" i="1"/>
  <c r="M310" i="1"/>
  <c r="O309" i="1"/>
  <c r="M309" i="1"/>
  <c r="O308" i="1"/>
  <c r="M308" i="1"/>
  <c r="O307" i="1"/>
  <c r="M307" i="1"/>
  <c r="O306" i="1"/>
  <c r="M306" i="1"/>
  <c r="O305" i="1"/>
  <c r="M305" i="1"/>
  <c r="O304" i="1"/>
  <c r="M304" i="1"/>
  <c r="O303" i="1"/>
  <c r="M303" i="1"/>
  <c r="O302" i="1"/>
  <c r="M302" i="1"/>
  <c r="O301" i="1"/>
  <c r="M301" i="1"/>
  <c r="O300" i="1"/>
  <c r="M300" i="1"/>
  <c r="O299" i="1"/>
  <c r="M299" i="1"/>
  <c r="O298" i="1"/>
  <c r="M298" i="1"/>
  <c r="O297" i="1"/>
  <c r="M297" i="1"/>
  <c r="O296" i="1"/>
  <c r="M296" i="1"/>
  <c r="O295" i="1"/>
  <c r="M295" i="1"/>
  <c r="O294" i="1"/>
  <c r="M294" i="1"/>
  <c r="O293" i="1"/>
  <c r="M293" i="1"/>
  <c r="O292" i="1"/>
  <c r="M292" i="1"/>
  <c r="O291" i="1"/>
  <c r="M291" i="1"/>
  <c r="O290" i="1"/>
  <c r="M290" i="1"/>
  <c r="O289" i="1"/>
  <c r="M289" i="1"/>
  <c r="O288" i="1"/>
  <c r="M288" i="1"/>
  <c r="O287" i="1"/>
  <c r="M287" i="1"/>
  <c r="O286" i="1"/>
  <c r="M286" i="1"/>
  <c r="O285" i="1"/>
  <c r="M285" i="1"/>
  <c r="O284" i="1"/>
  <c r="M284" i="1"/>
  <c r="O283" i="1"/>
  <c r="M283" i="1"/>
  <c r="O282" i="1"/>
  <c r="M282" i="1"/>
  <c r="O281" i="1"/>
  <c r="M281" i="1"/>
  <c r="O280" i="1"/>
  <c r="M280" i="1"/>
  <c r="O279" i="1"/>
  <c r="M279" i="1"/>
  <c r="O278" i="1"/>
  <c r="M278" i="1"/>
  <c r="O277" i="1"/>
  <c r="M277" i="1"/>
  <c r="O276" i="1"/>
  <c r="M276" i="1"/>
  <c r="O275" i="1"/>
  <c r="M275" i="1"/>
  <c r="O274" i="1"/>
  <c r="M274" i="1"/>
  <c r="O273" i="1"/>
  <c r="M273" i="1"/>
  <c r="O272" i="1"/>
  <c r="M272" i="1"/>
  <c r="O271" i="1"/>
  <c r="M271" i="1"/>
  <c r="O270" i="1"/>
  <c r="M270" i="1"/>
  <c r="O269" i="1"/>
  <c r="M269" i="1"/>
  <c r="O268" i="1"/>
  <c r="M268" i="1"/>
  <c r="O267" i="1"/>
  <c r="M267" i="1"/>
  <c r="O266" i="1"/>
  <c r="M266" i="1"/>
  <c r="O265" i="1"/>
  <c r="M265" i="1"/>
  <c r="O264" i="1"/>
  <c r="M264" i="1"/>
  <c r="O263" i="1"/>
  <c r="M263" i="1"/>
  <c r="O262" i="1"/>
  <c r="M262" i="1"/>
  <c r="O261" i="1"/>
  <c r="M261" i="1"/>
  <c r="O260" i="1"/>
  <c r="M260" i="1"/>
  <c r="O259" i="1"/>
  <c r="M259" i="1"/>
  <c r="O258" i="1"/>
  <c r="M258" i="1"/>
  <c r="O257" i="1"/>
  <c r="M257" i="1"/>
  <c r="O256" i="1"/>
  <c r="M256" i="1"/>
  <c r="O255" i="1"/>
  <c r="M255" i="1"/>
  <c r="O254" i="1"/>
  <c r="M254" i="1"/>
  <c r="O253" i="1"/>
  <c r="M253" i="1"/>
  <c r="O252" i="1"/>
  <c r="M252" i="1"/>
  <c r="O251" i="1"/>
  <c r="M251" i="1"/>
  <c r="O250" i="1"/>
  <c r="M250" i="1"/>
  <c r="O249" i="1"/>
  <c r="M249" i="1"/>
  <c r="O248" i="1"/>
  <c r="M248" i="1"/>
  <c r="O247" i="1"/>
  <c r="M247" i="1"/>
  <c r="O246" i="1"/>
  <c r="M246" i="1"/>
  <c r="O245" i="1"/>
  <c r="M245" i="1"/>
  <c r="O244" i="1"/>
  <c r="M244" i="1"/>
  <c r="O243" i="1"/>
  <c r="M243" i="1"/>
  <c r="O242" i="1"/>
  <c r="M242" i="1"/>
  <c r="O241" i="1"/>
  <c r="M241" i="1"/>
  <c r="O240" i="1"/>
  <c r="M240" i="1"/>
  <c r="O239" i="1"/>
  <c r="M239" i="1"/>
  <c r="O238" i="1"/>
  <c r="M238" i="1"/>
  <c r="O237" i="1"/>
  <c r="M237" i="1"/>
  <c r="O236" i="1"/>
  <c r="M236" i="1"/>
  <c r="O235" i="1"/>
  <c r="M235" i="1"/>
  <c r="O234" i="1"/>
  <c r="M234" i="1"/>
  <c r="O233" i="1"/>
  <c r="M233" i="1"/>
  <c r="O232" i="1"/>
  <c r="M232" i="1"/>
  <c r="O231" i="1"/>
  <c r="M231" i="1"/>
  <c r="O230" i="1"/>
  <c r="M230" i="1"/>
  <c r="O229" i="1"/>
  <c r="M229" i="1"/>
  <c r="O228" i="1"/>
  <c r="M228" i="1"/>
  <c r="O227" i="1"/>
  <c r="M227" i="1"/>
  <c r="O226" i="1"/>
  <c r="M226" i="1"/>
  <c r="O225" i="1"/>
  <c r="M225" i="1"/>
  <c r="O224" i="1"/>
  <c r="M224" i="1"/>
  <c r="O223" i="1"/>
  <c r="M223" i="1"/>
  <c r="O222" i="1"/>
  <c r="M222" i="1"/>
  <c r="O221" i="1"/>
  <c r="M221" i="1"/>
  <c r="O220" i="1"/>
  <c r="M220" i="1"/>
  <c r="O219" i="1"/>
  <c r="M219" i="1"/>
  <c r="O218" i="1"/>
  <c r="M218" i="1"/>
  <c r="O217" i="1"/>
  <c r="M217" i="1"/>
  <c r="O216" i="1"/>
  <c r="M216" i="1"/>
  <c r="O215" i="1"/>
  <c r="M215" i="1"/>
  <c r="O214" i="1"/>
  <c r="M214" i="1"/>
  <c r="O213" i="1"/>
  <c r="M213" i="1"/>
  <c r="O212" i="1"/>
  <c r="M212" i="1"/>
  <c r="O211" i="1"/>
  <c r="M211" i="1"/>
  <c r="O210" i="1"/>
  <c r="M210" i="1"/>
  <c r="O209" i="1"/>
  <c r="M209" i="1"/>
  <c r="O208" i="1"/>
  <c r="M208" i="1"/>
  <c r="O207" i="1"/>
  <c r="M207" i="1"/>
  <c r="O206" i="1"/>
  <c r="M206" i="1"/>
  <c r="O205" i="1"/>
  <c r="M205" i="1"/>
  <c r="O204" i="1"/>
  <c r="M204" i="1"/>
  <c r="O203" i="1"/>
  <c r="M203" i="1"/>
  <c r="O202" i="1"/>
  <c r="M202" i="1"/>
  <c r="O201" i="1"/>
  <c r="M201" i="1"/>
  <c r="O200" i="1"/>
  <c r="M200" i="1"/>
  <c r="O199" i="1"/>
  <c r="M199" i="1"/>
  <c r="O198" i="1"/>
  <c r="M198" i="1"/>
  <c r="O197" i="1"/>
  <c r="M197" i="1"/>
  <c r="O196" i="1"/>
  <c r="M196" i="1"/>
  <c r="O195" i="1"/>
  <c r="M195" i="1"/>
  <c r="O194" i="1"/>
  <c r="M194" i="1"/>
  <c r="O193" i="1"/>
  <c r="M193" i="1"/>
  <c r="O192" i="1"/>
  <c r="M192" i="1"/>
  <c r="O191" i="1"/>
  <c r="M191" i="1"/>
  <c r="O190" i="1"/>
  <c r="M190" i="1"/>
  <c r="O189" i="1"/>
  <c r="M189" i="1"/>
  <c r="O188" i="1"/>
  <c r="M188" i="1"/>
  <c r="O187" i="1"/>
  <c r="M187" i="1"/>
  <c r="O186" i="1"/>
  <c r="M186" i="1"/>
  <c r="O185" i="1"/>
  <c r="M185" i="1"/>
  <c r="O184" i="1"/>
  <c r="M184" i="1"/>
  <c r="O183" i="1"/>
  <c r="M183" i="1"/>
  <c r="O182" i="1"/>
  <c r="M182" i="1"/>
  <c r="O181" i="1"/>
  <c r="M181" i="1"/>
  <c r="O180" i="1"/>
  <c r="M180" i="1"/>
  <c r="O179" i="1"/>
  <c r="M179" i="1"/>
  <c r="O178" i="1"/>
  <c r="M178" i="1"/>
  <c r="O177" i="1"/>
  <c r="M177" i="1"/>
  <c r="O176" i="1"/>
  <c r="M176" i="1"/>
  <c r="O175" i="1"/>
  <c r="M175" i="1"/>
  <c r="O174" i="1"/>
  <c r="M174" i="1"/>
  <c r="O173" i="1"/>
  <c r="M173" i="1"/>
  <c r="O172" i="1"/>
  <c r="M172" i="1"/>
  <c r="O171" i="1"/>
  <c r="M171" i="1"/>
  <c r="O170" i="1"/>
  <c r="M170" i="1"/>
  <c r="O169" i="1"/>
  <c r="M169" i="1"/>
  <c r="O168" i="1"/>
  <c r="M168" i="1"/>
  <c r="O167" i="1"/>
  <c r="M167" i="1"/>
  <c r="O166" i="1"/>
  <c r="M166" i="1"/>
  <c r="O165" i="1"/>
  <c r="M165" i="1"/>
  <c r="O164" i="1"/>
  <c r="M164" i="1"/>
  <c r="O163" i="1"/>
  <c r="M163" i="1"/>
  <c r="O162" i="1"/>
  <c r="M162" i="1"/>
  <c r="O161" i="1"/>
  <c r="M161" i="1"/>
  <c r="O160" i="1"/>
  <c r="M160" i="1"/>
  <c r="O159" i="1"/>
  <c r="M159" i="1"/>
  <c r="O158" i="1"/>
  <c r="M158" i="1"/>
  <c r="O157" i="1"/>
  <c r="M157" i="1"/>
  <c r="O156" i="1"/>
  <c r="M156" i="1"/>
  <c r="O155" i="1"/>
  <c r="M155" i="1"/>
  <c r="O154" i="1"/>
  <c r="M154" i="1"/>
  <c r="O153" i="1"/>
  <c r="M153" i="1"/>
  <c r="O152" i="1"/>
  <c r="M152" i="1"/>
  <c r="O151" i="1"/>
  <c r="M150" i="1"/>
  <c r="O149" i="1"/>
  <c r="M149" i="1"/>
  <c r="O148" i="1"/>
  <c r="M148" i="1"/>
  <c r="O146" i="1"/>
  <c r="M146" i="1"/>
  <c r="O145" i="1"/>
  <c r="M145" i="1"/>
  <c r="O144" i="1"/>
  <c r="M144" i="1"/>
  <c r="O143" i="1"/>
  <c r="M143" i="1"/>
  <c r="O142" i="1"/>
  <c r="M142" i="1"/>
  <c r="O141" i="1"/>
  <c r="M141" i="1"/>
  <c r="O140" i="1"/>
  <c r="M140" i="1"/>
  <c r="O139" i="1"/>
  <c r="M139" i="1"/>
  <c r="O138" i="1"/>
  <c r="M138" i="1"/>
  <c r="O137" i="1"/>
  <c r="M137" i="1"/>
  <c r="O136" i="1"/>
  <c r="M136" i="1"/>
  <c r="O135" i="1"/>
  <c r="M135" i="1"/>
  <c r="O134" i="1"/>
  <c r="M134" i="1"/>
  <c r="O133" i="1"/>
  <c r="M133" i="1"/>
  <c r="O132" i="1"/>
  <c r="M132" i="1"/>
  <c r="O131" i="1"/>
  <c r="M131" i="1"/>
  <c r="O130" i="1"/>
  <c r="M130" i="1"/>
  <c r="O129" i="1"/>
  <c r="M129" i="1"/>
  <c r="O128" i="1"/>
  <c r="M128" i="1"/>
  <c r="O127" i="1"/>
  <c r="M127" i="1"/>
  <c r="O126" i="1"/>
  <c r="M126" i="1"/>
  <c r="O125" i="1"/>
  <c r="M125" i="1"/>
  <c r="O124" i="1"/>
  <c r="M124" i="1"/>
  <c r="O123" i="1"/>
  <c r="M123" i="1"/>
  <c r="O122" i="1"/>
  <c r="M122" i="1"/>
  <c r="O121" i="1"/>
  <c r="M121" i="1"/>
  <c r="O120" i="1"/>
  <c r="M120" i="1"/>
  <c r="O119" i="1"/>
  <c r="M119" i="1"/>
  <c r="O118" i="1"/>
  <c r="M118" i="1"/>
  <c r="O117" i="1"/>
  <c r="M117" i="1"/>
  <c r="M116" i="1"/>
  <c r="O115" i="1"/>
  <c r="M115" i="1"/>
  <c r="O114" i="1"/>
  <c r="M114" i="1"/>
  <c r="O113" i="1"/>
  <c r="M113" i="1"/>
  <c r="O112" i="1"/>
  <c r="M112" i="1"/>
  <c r="O111" i="1"/>
  <c r="M111" i="1"/>
  <c r="O110" i="1"/>
  <c r="M110" i="1"/>
  <c r="O109" i="1"/>
  <c r="M109" i="1"/>
  <c r="O107" i="1"/>
  <c r="M107" i="1"/>
  <c r="O106" i="1"/>
  <c r="M106" i="1"/>
  <c r="O105" i="1"/>
  <c r="M105" i="1"/>
  <c r="O104" i="1"/>
  <c r="M104" i="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M88" i="1"/>
  <c r="O87" i="1"/>
  <c r="O85" i="1"/>
  <c r="M85" i="1"/>
  <c r="O84" i="1"/>
  <c r="M84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M71" i="1"/>
  <c r="O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7" i="1"/>
  <c r="M7" i="1"/>
  <c r="O6" i="1"/>
  <c r="M6" i="1"/>
  <c r="O5" i="1"/>
  <c r="M5" i="1"/>
  <c r="O4" i="1"/>
  <c r="M4" i="1"/>
  <c r="C2" i="1" l="1"/>
  <c r="E2" i="1"/>
  <c r="O3" i="1" l="1"/>
  <c r="M3" i="1"/>
  <c r="K3" i="1" l="1"/>
  <c r="I3" i="1"/>
  <c r="H3" i="1"/>
  <c r="H2" i="1" s="1"/>
  <c r="G3" i="1"/>
  <c r="C3" i="3" l="1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Peuna Antti</author>
    <author>Tapani Tapio</author>
  </authors>
  <commentList>
    <comment ref="A108" authorId="0" shapeId="0" xr:uid="{22977D3E-BAD2-49D4-8213-D1916A5B7BF9}">
      <text>
        <r>
          <rPr>
            <sz val="9"/>
            <color indexed="81"/>
            <rFont val="Tahoma"/>
            <family val="2"/>
          </rPr>
          <t>jänkäsirriäinen on uusi laji lokakisaan</t>
        </r>
      </text>
    </comment>
    <comment ref="D134" authorId="1" shapeId="0" xr:uid="{A8870748-7B5E-49AA-ACED-3AB0E1C9393C}">
      <text>
        <r>
          <rPr>
            <sz val="9"/>
            <color indexed="81"/>
            <rFont val="Tahoma"/>
            <family val="2"/>
          </rPr>
          <t>merikihu 22.10. ei ole uusi laji, koska on jo kirjattu kihulaji 2.10.</t>
        </r>
      </text>
    </comment>
  </commentList>
</comments>
</file>

<file path=xl/sharedStrings.xml><?xml version="1.0" encoding="utf-8"?>
<sst xmlns="http://schemas.openxmlformats.org/spreadsheetml/2006/main" count="1389" uniqueCount="348">
  <si>
    <t>PPLY</t>
  </si>
  <si>
    <t>&lt;&lt;&lt;&lt; Puutteet &gt;&gt;&gt;&gt;</t>
  </si>
  <si>
    <t>YHT</t>
  </si>
  <si>
    <t>pikkujoutsen</t>
  </si>
  <si>
    <t>laulujoutsen</t>
  </si>
  <si>
    <t>lyhytnokkahanhi</t>
  </si>
  <si>
    <t>tundrahanhi</t>
  </si>
  <si>
    <t>merihanhi</t>
  </si>
  <si>
    <t>kanadanhanhi</t>
  </si>
  <si>
    <t>valkoposkihanhi</t>
  </si>
  <si>
    <t>sepelhanhi</t>
  </si>
  <si>
    <t>ristisorsa</t>
  </si>
  <si>
    <t>haapana</t>
  </si>
  <si>
    <t>harmaasorsa</t>
  </si>
  <si>
    <t>tavi</t>
  </si>
  <si>
    <t>sinisorsa</t>
  </si>
  <si>
    <t>jouhisorsa</t>
  </si>
  <si>
    <t>lapasorsa</t>
  </si>
  <si>
    <t>punasotka</t>
  </si>
  <si>
    <t>tukkasotka</t>
  </si>
  <si>
    <t>lapasotka</t>
  </si>
  <si>
    <t>haahka</t>
  </si>
  <si>
    <t>kyhmyhaahka</t>
  </si>
  <si>
    <t>allihaahka</t>
  </si>
  <si>
    <t>alli</t>
  </si>
  <si>
    <t>mustalintu</t>
  </si>
  <si>
    <t>pilkkasiipi</t>
  </si>
  <si>
    <t>telkkä</t>
  </si>
  <si>
    <t>uivelo</t>
  </si>
  <si>
    <t>tukkakoskelo</t>
  </si>
  <si>
    <t>isokoskelo</t>
  </si>
  <si>
    <t>pyy</t>
  </si>
  <si>
    <t>riekko</t>
  </si>
  <si>
    <t>teeri</t>
  </si>
  <si>
    <t>metso</t>
  </si>
  <si>
    <t>peltopyy</t>
  </si>
  <si>
    <t>fasaani</t>
  </si>
  <si>
    <t>kaakkuri</t>
  </si>
  <si>
    <t>kuikka</t>
  </si>
  <si>
    <t>jääkuikka</t>
  </si>
  <si>
    <t>pikku-uikku</t>
  </si>
  <si>
    <t>silkkiuikku</t>
  </si>
  <si>
    <t>härkälintu</t>
  </si>
  <si>
    <t>mustakurkku-uikku</t>
  </si>
  <si>
    <t>merimetso</t>
  </si>
  <si>
    <t>lehmähaikara</t>
  </si>
  <si>
    <t>kaulushaikara</t>
  </si>
  <si>
    <t>harmaahaikara</t>
  </si>
  <si>
    <t>kattohaikara</t>
  </si>
  <si>
    <t>merikotka</t>
  </si>
  <si>
    <t>ruskosuohaukka</t>
  </si>
  <si>
    <t>sinisuohaukka</t>
  </si>
  <si>
    <t>kanahaukka</t>
  </si>
  <si>
    <t>varpushaukka</t>
  </si>
  <si>
    <t>hiirihaukka</t>
  </si>
  <si>
    <t>piekana</t>
  </si>
  <si>
    <t>maakotka</t>
  </si>
  <si>
    <t>tuulihaukka</t>
  </si>
  <si>
    <t>ampuhaukka</t>
  </si>
  <si>
    <t>nuolihaukka</t>
  </si>
  <si>
    <t>tunturihaukka</t>
  </si>
  <si>
    <t>muuttohaukka</t>
  </si>
  <si>
    <t>iso jalohaukka</t>
  </si>
  <si>
    <t>nokikana</t>
  </si>
  <si>
    <t>kurki</t>
  </si>
  <si>
    <t>meriharakka</t>
  </si>
  <si>
    <t>tylli</t>
  </si>
  <si>
    <t>amerikankurmitsa</t>
  </si>
  <si>
    <t>kapustarinta</t>
  </si>
  <si>
    <t>tundrakurmitsa</t>
  </si>
  <si>
    <t>töyhtöhyyppä</t>
  </si>
  <si>
    <t>isosirri</t>
  </si>
  <si>
    <t>pulmussirri</t>
  </si>
  <si>
    <t>pikkusirri</t>
  </si>
  <si>
    <t>kuovisirri</t>
  </si>
  <si>
    <t>merisirri</t>
  </si>
  <si>
    <t>suosirri</t>
  </si>
  <si>
    <t>suokukko</t>
  </si>
  <si>
    <t>jänkäkurppa</t>
  </si>
  <si>
    <t>taivaanvuohi</t>
  </si>
  <si>
    <t>heinäkurppa</t>
  </si>
  <si>
    <t>lehtokurppa</t>
  </si>
  <si>
    <t>punakuiri</t>
  </si>
  <si>
    <t>kuovi</t>
  </si>
  <si>
    <t>mustaviklo</t>
  </si>
  <si>
    <t>punajalkaviklo</t>
  </si>
  <si>
    <t>valkoviklo</t>
  </si>
  <si>
    <t>rantasipi</t>
  </si>
  <si>
    <t>karikukko</t>
  </si>
  <si>
    <t>leveäpyrstökihu</t>
  </si>
  <si>
    <t>kihulaji</t>
  </si>
  <si>
    <t>merikihu</t>
  </si>
  <si>
    <t>pikkulokki</t>
  </si>
  <si>
    <t>tiiralokki</t>
  </si>
  <si>
    <t>naurulokki</t>
  </si>
  <si>
    <t>kalalokki</t>
  </si>
  <si>
    <t>selkälokki</t>
  </si>
  <si>
    <t>harmaalokki</t>
  </si>
  <si>
    <t>isolokki</t>
  </si>
  <si>
    <t>merilokki</t>
  </si>
  <si>
    <t>pikkukajava</t>
  </si>
  <si>
    <t>räyskä</t>
  </si>
  <si>
    <t>kalatiira</t>
  </si>
  <si>
    <t>lapintiira</t>
  </si>
  <si>
    <t>kalatiira / lapintiira</t>
  </si>
  <si>
    <t>pikkutiira</t>
  </si>
  <si>
    <t>etelänkiisla</t>
  </si>
  <si>
    <t>ruokki</t>
  </si>
  <si>
    <t>riskilä</t>
  </si>
  <si>
    <t>lunni</t>
  </si>
  <si>
    <t>kesykyyhky</t>
  </si>
  <si>
    <t>uuttukyyhky</t>
  </si>
  <si>
    <t>sepelkyyhky</t>
  </si>
  <si>
    <t>turkinkyyhky</t>
  </si>
  <si>
    <t>turturikyyhky</t>
  </si>
  <si>
    <t>huuhkaja</t>
  </si>
  <si>
    <t>hiiripöllö</t>
  </si>
  <si>
    <t>varpuspöllö</t>
  </si>
  <si>
    <t>viirupöllö</t>
  </si>
  <si>
    <t>lapinpöllö</t>
  </si>
  <si>
    <t>sarvipöllö</t>
  </si>
  <si>
    <t>suopöllö</t>
  </si>
  <si>
    <t>helmipöllö</t>
  </si>
  <si>
    <t>kehrääjä</t>
  </si>
  <si>
    <t>harjalintu</t>
  </si>
  <si>
    <t>käenpiika</t>
  </si>
  <si>
    <t>harmaapäätikka</t>
  </si>
  <si>
    <t>palokärki</t>
  </si>
  <si>
    <t>käpytikka</t>
  </si>
  <si>
    <t>valkoselkätikka</t>
  </si>
  <si>
    <t>pikkutikka</t>
  </si>
  <si>
    <t>pohjantikka</t>
  </si>
  <si>
    <t>kangaskiuru</t>
  </si>
  <si>
    <t>kiuru</t>
  </si>
  <si>
    <t>tunturikiuru</t>
  </si>
  <si>
    <t>haarapääsky</t>
  </si>
  <si>
    <t>räystäspääsky</t>
  </si>
  <si>
    <t>isokirvinen</t>
  </si>
  <si>
    <t>taigakirvinen</t>
  </si>
  <si>
    <t>metsäkirvinen</t>
  </si>
  <si>
    <t>taigakirvinen / metsäkirvinen</t>
  </si>
  <si>
    <t>niittykirvinen</t>
  </si>
  <si>
    <t>lapinkirvinen</t>
  </si>
  <si>
    <t>luotokirvinen</t>
  </si>
  <si>
    <t>keltavästäräkki</t>
  </si>
  <si>
    <t>sitruunavästäräkki</t>
  </si>
  <si>
    <t>virtavästäräkki</t>
  </si>
  <si>
    <t>västäräkki</t>
  </si>
  <si>
    <t>tilhi</t>
  </si>
  <si>
    <t>koskikara</t>
  </si>
  <si>
    <t>peukaloinen</t>
  </si>
  <si>
    <t>rautiainen</t>
  </si>
  <si>
    <t>punarinta</t>
  </si>
  <si>
    <t>sinirinta</t>
  </si>
  <si>
    <t>sinipyrstö</t>
  </si>
  <si>
    <t>mustaleppälintu</t>
  </si>
  <si>
    <t>leppälintu</t>
  </si>
  <si>
    <t>pensastasku</t>
  </si>
  <si>
    <t>mustapäätasku</t>
  </si>
  <si>
    <t>arotasku</t>
  </si>
  <si>
    <t>kivitasku</t>
  </si>
  <si>
    <t>sepelrastas</t>
  </si>
  <si>
    <t>mustarastas</t>
  </si>
  <si>
    <t>mustakaularastas</t>
  </si>
  <si>
    <t>räkättirastas</t>
  </si>
  <si>
    <t>laulurastas</t>
  </si>
  <si>
    <t>punakylkirastas</t>
  </si>
  <si>
    <t>kulorastas</t>
  </si>
  <si>
    <t>pikkukultarinta</t>
  </si>
  <si>
    <t>mustapääkerttu</t>
  </si>
  <si>
    <t>lehtokerttu</t>
  </si>
  <si>
    <t>kirjokerttu</t>
  </si>
  <si>
    <t>hernekerttu</t>
  </si>
  <si>
    <t>hippiäisuunilintu</t>
  </si>
  <si>
    <t>taigauunilintu</t>
  </si>
  <si>
    <t>kashmirinuunilintu</t>
  </si>
  <si>
    <t>tiltaltti</t>
  </si>
  <si>
    <t>pajulintu</t>
  </si>
  <si>
    <t>hippiäinen</t>
  </si>
  <si>
    <t>harmaasieppo</t>
  </si>
  <si>
    <t>kirjosieppo</t>
  </si>
  <si>
    <t>viiksitimali</t>
  </si>
  <si>
    <t>pyrstötiainen</t>
  </si>
  <si>
    <t>hömötiainen</t>
  </si>
  <si>
    <t>lapintiainen</t>
  </si>
  <si>
    <t>töyhtötiainen</t>
  </si>
  <si>
    <t>kuusitiainen</t>
  </si>
  <si>
    <t>sinitiainen</t>
  </si>
  <si>
    <t>valkopäätiainen</t>
  </si>
  <si>
    <t>talitiainen</t>
  </si>
  <si>
    <t>pähkinänakkeli</t>
  </si>
  <si>
    <t>puukiipijä</t>
  </si>
  <si>
    <t>isolepinkäinen</t>
  </si>
  <si>
    <t>närhi</t>
  </si>
  <si>
    <t>kuukkeli</t>
  </si>
  <si>
    <t>harakka</t>
  </si>
  <si>
    <t>pähkinähakki</t>
  </si>
  <si>
    <t>naakka</t>
  </si>
  <si>
    <t>mustavaris</t>
  </si>
  <si>
    <t>varis</t>
  </si>
  <si>
    <t>korppi</t>
  </si>
  <si>
    <t>kottarainen</t>
  </si>
  <si>
    <t>varpunen</t>
  </si>
  <si>
    <t>pikkuvarpunen</t>
  </si>
  <si>
    <t>peippo</t>
  </si>
  <si>
    <t>järripeippo</t>
  </si>
  <si>
    <t>keltahemppo</t>
  </si>
  <si>
    <t>viherpeippo</t>
  </si>
  <si>
    <t>tikli</t>
  </si>
  <si>
    <t>vihervarpunen</t>
  </si>
  <si>
    <t>hemppo</t>
  </si>
  <si>
    <t>vuorihemppo</t>
  </si>
  <si>
    <t>urpiainen</t>
  </si>
  <si>
    <t>kirjosiipikäpylintu</t>
  </si>
  <si>
    <t>pikkukäpylintu</t>
  </si>
  <si>
    <t>isokäpylintu</t>
  </si>
  <si>
    <t>punavarpunen</t>
  </si>
  <si>
    <t>taviokuurna</t>
  </si>
  <si>
    <t>punatulkku</t>
  </si>
  <si>
    <t>nokkavarpunen</t>
  </si>
  <si>
    <t>lapinsirkku</t>
  </si>
  <si>
    <t>pulmunen</t>
  </si>
  <si>
    <t>mäntysirkku</t>
  </si>
  <si>
    <t>keltasirkku</t>
  </si>
  <si>
    <t>pohjansirkku</t>
  </si>
  <si>
    <t>pikkusirkku</t>
  </si>
  <si>
    <t>pajusirkku</t>
  </si>
  <si>
    <t>kyhmyjoutsen</t>
  </si>
  <si>
    <t>viitatiainen</t>
  </si>
  <si>
    <t xml:space="preserve"> </t>
  </si>
  <si>
    <t>punajalkahaukka / nuolihaukka</t>
  </si>
  <si>
    <t>sääksi</t>
  </si>
  <si>
    <t>sarvipöllölaji</t>
  </si>
  <si>
    <t>aroharmaalokki</t>
  </si>
  <si>
    <t>tundravikla</t>
  </si>
  <si>
    <t>metsäviklo</t>
  </si>
  <si>
    <t>mustatiira</t>
  </si>
  <si>
    <t>pikkuruokki</t>
  </si>
  <si>
    <t>isovesipääsky</t>
  </si>
  <si>
    <t>isokirvinen / mongoliankirvinen / nummikirvinen</t>
  </si>
  <si>
    <t>nunnatasku</t>
  </si>
  <si>
    <t>amerikanjääkuikka / jääkuikka</t>
  </si>
  <si>
    <t>arosuohaukka</t>
  </si>
  <si>
    <t>mustaotsalepinkäinen</t>
  </si>
  <si>
    <t>välimerenlokki</t>
  </si>
  <si>
    <t>aavikkotasku</t>
  </si>
  <si>
    <t>luhtakana</t>
  </si>
  <si>
    <t>etelänsatakieli</t>
  </si>
  <si>
    <t>palsasirri</t>
  </si>
  <si>
    <t>pikkusieppo</t>
  </si>
  <si>
    <t>pikkulepinkäinen</t>
  </si>
  <si>
    <t>nunnatasku / rusotasku</t>
  </si>
  <si>
    <t>arosuohaukka / niittysuohaukka</t>
  </si>
  <si>
    <t>käki</t>
  </si>
  <si>
    <t>pikkukäpylintu / isokäpylintu</t>
  </si>
  <si>
    <t>leveäpyrstökihu / merikihu</t>
  </si>
  <si>
    <t>haarahaukka</t>
  </si>
  <si>
    <t>amerikanjääkuikka</t>
  </si>
  <si>
    <t>tervapääsky</t>
  </si>
  <si>
    <t>heinätavi</t>
  </si>
  <si>
    <t>kuhankeittäjä</t>
  </si>
  <si>
    <t>ruskouunilintu</t>
  </si>
  <si>
    <t>suula</t>
  </si>
  <si>
    <t>tunturipöllö</t>
  </si>
  <si>
    <t>isokihu</t>
  </si>
  <si>
    <t>grönlanninlokki</t>
  </si>
  <si>
    <t>jalohaikara</t>
  </si>
  <si>
    <t>sirittäjä</t>
  </si>
  <si>
    <t>mustapyrstökuiri</t>
  </si>
  <si>
    <t>sepelsieppo</t>
  </si>
  <si>
    <t>lyhytvarvaskiuru</t>
  </si>
  <si>
    <t>isokirvinen / mongoliankirvinen</t>
  </si>
  <si>
    <t>törmäpääsky</t>
  </si>
  <si>
    <t>liejukana</t>
  </si>
  <si>
    <t>munkkikorppikotka</t>
  </si>
  <si>
    <t>kiljuhanhi</t>
  </si>
  <si>
    <t>&lt;&lt;&lt;&lt; Ässät &gt;&gt;&gt;&gt;</t>
  </si>
  <si>
    <t>tulipäähippiäinen</t>
  </si>
  <si>
    <t>tiibetinhanhi</t>
  </si>
  <si>
    <t>pikkukanadanhanhi</t>
  </si>
  <si>
    <t>punakaulahanhi</t>
  </si>
  <si>
    <t>mandariinisorsa</t>
  </si>
  <si>
    <t>haahkalaji</t>
  </si>
  <si>
    <t>rääkkähaikara</t>
  </si>
  <si>
    <t>mehiläishaukka</t>
  </si>
  <si>
    <t>kiljukotka</t>
  </si>
  <si>
    <t>pikkukiljukotka</t>
  </si>
  <si>
    <t>punajalkahaukka</t>
  </si>
  <si>
    <t>iso päiväpetolintu</t>
  </si>
  <si>
    <t>keräkurmitsa</t>
  </si>
  <si>
    <t>eskimosirri</t>
  </si>
  <si>
    <t>lapinsirri / pikkusirri</t>
  </si>
  <si>
    <t>vesipääsky</t>
  </si>
  <si>
    <t>rantakurvi</t>
  </si>
  <si>
    <t>tundrakurppelo</t>
  </si>
  <si>
    <t>ruokki / kiislalaji</t>
  </si>
  <si>
    <t>idänturturikyyhky</t>
  </si>
  <si>
    <t>lehtopöllö</t>
  </si>
  <si>
    <t>kuningaskalastaja</t>
  </si>
  <si>
    <t>mehiläissyöjä</t>
  </si>
  <si>
    <t>mongoliankirvinen</t>
  </si>
  <si>
    <t>taigarautiainen</t>
  </si>
  <si>
    <t>sepeltasku</t>
  </si>
  <si>
    <t>kenttäkerttunen</t>
  </si>
  <si>
    <t>punapyrstölepinkäinen</t>
  </si>
  <si>
    <t>lepinkäislaji</t>
  </si>
  <si>
    <t>ruokokerttunen</t>
  </si>
  <si>
    <t>siperiankurmitsa</t>
  </si>
  <si>
    <t>tunturikihu</t>
  </si>
  <si>
    <t>liro</t>
  </si>
  <si>
    <t>lapinsirri</t>
  </si>
  <si>
    <t>pohjansirkku / pikkusirkku</t>
  </si>
  <si>
    <t>etelänisolepinkäinen</t>
  </si>
  <si>
    <t>BLKP</t>
  </si>
  <si>
    <t>x</t>
  </si>
  <si>
    <t>välimerenhaukka</t>
  </si>
  <si>
    <t>valkosiipitiira</t>
  </si>
  <si>
    <t>1.10.</t>
  </si>
  <si>
    <t>5.10.</t>
  </si>
  <si>
    <t>3.10.</t>
  </si>
  <si>
    <t>2.10.</t>
  </si>
  <si>
    <t>4.10.</t>
  </si>
  <si>
    <t>6.10.</t>
  </si>
  <si>
    <t>7.10.</t>
  </si>
  <si>
    <t>Lokakisa PPLY vs BLKP 2025</t>
  </si>
  <si>
    <t>taigametsähanhi</t>
  </si>
  <si>
    <t>tundrametsähanhi</t>
  </si>
  <si>
    <t>jänkäsirriäinen</t>
  </si>
  <si>
    <t>9.10.</t>
  </si>
  <si>
    <t>10.10.</t>
  </si>
  <si>
    <t>8.10.</t>
  </si>
  <si>
    <t>11.10.</t>
  </si>
  <si>
    <t>14.10.</t>
  </si>
  <si>
    <t>13.10.</t>
  </si>
  <si>
    <t>15.10.</t>
  </si>
  <si>
    <t>16.10.</t>
  </si>
  <si>
    <t>19.10.</t>
  </si>
  <si>
    <t>18.10.</t>
  </si>
  <si>
    <t>17.10.</t>
  </si>
  <si>
    <t>23.10.</t>
  </si>
  <si>
    <t>21.10.</t>
  </si>
  <si>
    <t>20.10.</t>
  </si>
  <si>
    <t>22.10.</t>
  </si>
  <si>
    <t>31.10.</t>
  </si>
  <si>
    <t>30.10.</t>
  </si>
  <si>
    <t>28.10.</t>
  </si>
  <si>
    <t>24.10.</t>
  </si>
  <si>
    <t>Päivitetty 1.11.2025 22:05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</si>
</sst>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#,##0.00\ &quot;€&quot;"/>
    <numFmt numFmtId="166" formatCode="dd/mm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rgb="FF000000"/>
      <name val="Tahoma"/>
      <family val="2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0" fontId="0" fillId="2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0" borderId="2" xfId="0" applyNumberFormat="1" applyFont="1" applyBorder="1"/>
    <xf numFmtId="164" fontId="0" fillId="0" borderId="0" xfId="0" applyNumberFormat="1"/>
    <xf numFmtId="164" fontId="3" fillId="2" borderId="4" xfId="0" applyNumberFormat="1" applyFont="1" applyFill="1" applyBorder="1"/>
    <xf numFmtId="16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5" fontId="0" fillId="0" borderId="0" xfId="0" applyNumberFormat="1"/>
    <xf numFmtId="165" fontId="0" fillId="0" borderId="0" xfId="0" applyNumberFormat="1" applyAlignment="1">
      <alignment vertical="top"/>
    </xf>
    <xf numFmtId="0" fontId="5" fillId="0" borderId="2" xfId="0" applyFont="1" applyBorder="1"/>
    <xf numFmtId="0" fontId="6" fillId="0" borderId="2" xfId="0" applyFont="1" applyBorder="1"/>
    <xf numFmtId="0" fontId="1" fillId="0" borderId="6" xfId="0" applyFont="1" applyBorder="1"/>
    <xf numFmtId="0" fontId="7" fillId="0" borderId="2" xfId="0" applyFont="1" applyBorder="1"/>
    <xf numFmtId="0" fontId="1" fillId="0" borderId="0" xfId="0" applyFont="1"/>
    <xf numFmtId="166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right"/>
    </xf>
    <xf numFmtId="14" fontId="0" fillId="0" borderId="1" xfId="0" applyNumberFormat="1" applyBorder="1"/>
    <xf numFmtId="0" fontId="1" fillId="4" borderId="2" xfId="0" applyFont="1" applyFill="1" applyBorder="1"/>
    <xf numFmtId="0" fontId="5" fillId="5" borderId="2" xfId="0" applyFont="1" applyFill="1" applyBorder="1"/>
    <xf numFmtId="0" fontId="2" fillId="2" borderId="0" xfId="0" applyFont="1" applyFill="1" applyAlignment="1">
      <alignment horizontal="center"/>
    </xf>
    <xf numFmtId="22" fontId="4" fillId="2" borderId="5" xfId="0" applyNumberFormat="1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0" xfId="0"/>
    <xf numFmtId="0" fontId="2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 sz="16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Lokakisan lajimäärän kehitys PPLY vs BLKP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 sz="14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päivitetty 1.11.2025 22:05</a:t>
            </a:r>
            <a:endParaRPr lang="fi-FI" sz="875" b="1" i="0" u="none" strike="noStrike" baseline="0">
              <a:solidFill>
                <a:srgbClr val="FF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6425755584756899"/>
          <c:y val="1.626021046434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15505913272016E-2"/>
          <c:y val="0.1983742987396766"/>
          <c:w val="0.90013140604467801"/>
          <c:h val="0.71382227169441004"/>
        </c:manualLayout>
      </c:layout>
      <c:lineChart>
        <c:grouping val="standard"/>
        <c:varyColors val="0"/>
        <c:ser>
          <c:idx val="0"/>
          <c:order val="0"/>
          <c:tx>
            <c:strRef>
              <c:f>kehitys!$C$1</c:f>
              <c:strCache>
                <c:ptCount val="1"/>
                <c:pt idx="0">
                  <c:v>PPLY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0"/>
              <c:layout>
                <c:manualLayout>
                  <c:x val="-1.2692379733508135E-2"/>
                  <c:y val="4.779029417771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4-4FF7-B50A-F58533DAC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800000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i-FI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31"/>
              <c:pt idx="0">
                <c:v>42278</c:v>
              </c:pt>
              <c:pt idx="1">
                <c:v>42279</c:v>
              </c:pt>
              <c:pt idx="2">
                <c:v>42280</c:v>
              </c:pt>
              <c:pt idx="3">
                <c:v>42281</c:v>
              </c:pt>
              <c:pt idx="4">
                <c:v>42282</c:v>
              </c:pt>
              <c:pt idx="5">
                <c:v>42283</c:v>
              </c:pt>
              <c:pt idx="6">
                <c:v>42284</c:v>
              </c:pt>
              <c:pt idx="7">
                <c:v>42285</c:v>
              </c:pt>
              <c:pt idx="8">
                <c:v>42286</c:v>
              </c:pt>
              <c:pt idx="9">
                <c:v>42287</c:v>
              </c:pt>
              <c:pt idx="10">
                <c:v>42288</c:v>
              </c:pt>
              <c:pt idx="11">
                <c:v>42289</c:v>
              </c:pt>
              <c:pt idx="12">
                <c:v>42290</c:v>
              </c:pt>
              <c:pt idx="13">
                <c:v>42291</c:v>
              </c:pt>
              <c:pt idx="14">
                <c:v>42292</c:v>
              </c:pt>
              <c:pt idx="15">
                <c:v>42293</c:v>
              </c:pt>
              <c:pt idx="16">
                <c:v>42294</c:v>
              </c:pt>
              <c:pt idx="17">
                <c:v>42295</c:v>
              </c:pt>
              <c:pt idx="18">
                <c:v>42296</c:v>
              </c:pt>
              <c:pt idx="19">
                <c:v>42297</c:v>
              </c:pt>
              <c:pt idx="20">
                <c:v>42298</c:v>
              </c:pt>
              <c:pt idx="21">
                <c:v>42299</c:v>
              </c:pt>
              <c:pt idx="22">
                <c:v>42300</c:v>
              </c:pt>
              <c:pt idx="23">
                <c:v>42301</c:v>
              </c:pt>
              <c:pt idx="24">
                <c:v>42302</c:v>
              </c:pt>
              <c:pt idx="25">
                <c:v>42303</c:v>
              </c:pt>
              <c:pt idx="26">
                <c:v>42304</c:v>
              </c:pt>
              <c:pt idx="27">
                <c:v>42305</c:v>
              </c:pt>
              <c:pt idx="28">
                <c:v>42306</c:v>
              </c:pt>
              <c:pt idx="29">
                <c:v>42307</c:v>
              </c:pt>
              <c:pt idx="30">
                <c:v>42308</c:v>
              </c:pt>
            </c:numLit>
          </c:cat>
          <c:val>
            <c:numRef>
              <c:f>kehitys!$C$2:$C$32</c:f>
              <c:numCache>
                <c:formatCode>0</c:formatCode>
                <c:ptCount val="31"/>
                <c:pt idx="0">
                  <c:v>116</c:v>
                </c:pt>
                <c:pt idx="1">
                  <c:v>134</c:v>
                </c:pt>
                <c:pt idx="2">
                  <c:v>146</c:v>
                </c:pt>
                <c:pt idx="3">
                  <c:v>148</c:v>
                </c:pt>
                <c:pt idx="4">
                  <c:v>152</c:v>
                </c:pt>
                <c:pt idx="5">
                  <c:v>153</c:v>
                </c:pt>
                <c:pt idx="6">
                  <c:v>155</c:v>
                </c:pt>
                <c:pt idx="7">
                  <c:v>156</c:v>
                </c:pt>
                <c:pt idx="8">
                  <c:v>160</c:v>
                </c:pt>
                <c:pt idx="9">
                  <c:v>162</c:v>
                </c:pt>
                <c:pt idx="10">
                  <c:v>173</c:v>
                </c:pt>
                <c:pt idx="11">
                  <c:v>173</c:v>
                </c:pt>
                <c:pt idx="12">
                  <c:v>173</c:v>
                </c:pt>
                <c:pt idx="13">
                  <c:v>176</c:v>
                </c:pt>
                <c:pt idx="14">
                  <c:v>177</c:v>
                </c:pt>
                <c:pt idx="15">
                  <c:v>178</c:v>
                </c:pt>
                <c:pt idx="16">
                  <c:v>178</c:v>
                </c:pt>
                <c:pt idx="17">
                  <c:v>179</c:v>
                </c:pt>
                <c:pt idx="18">
                  <c:v>182</c:v>
                </c:pt>
                <c:pt idx="19">
                  <c:v>183</c:v>
                </c:pt>
                <c:pt idx="20">
                  <c:v>184</c:v>
                </c:pt>
                <c:pt idx="21">
                  <c:v>184</c:v>
                </c:pt>
                <c:pt idx="22">
                  <c:v>185</c:v>
                </c:pt>
                <c:pt idx="23">
                  <c:v>185</c:v>
                </c:pt>
                <c:pt idx="24">
                  <c:v>185</c:v>
                </c:pt>
                <c:pt idx="25">
                  <c:v>185</c:v>
                </c:pt>
                <c:pt idx="26">
                  <c:v>185</c:v>
                </c:pt>
                <c:pt idx="27">
                  <c:v>185</c:v>
                </c:pt>
                <c:pt idx="28">
                  <c:v>185</c:v>
                </c:pt>
                <c:pt idx="29">
                  <c:v>186</c:v>
                </c:pt>
                <c:pt idx="30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4-4FF7-B50A-F58533DAC204}"/>
            </c:ext>
          </c:extLst>
        </c:ser>
        <c:ser>
          <c:idx val="1"/>
          <c:order val="1"/>
          <c:tx>
            <c:strRef>
              <c:f>kehitys!$E$1</c:f>
              <c:strCache>
                <c:ptCount val="1"/>
                <c:pt idx="0">
                  <c:v>BLKP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1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30"/>
              <c:layout>
                <c:manualLayout>
                  <c:x val="-3.2060851106366604E-2"/>
                  <c:y val="-3.5355723953755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4-4FF7-B50A-F58533DAC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800000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i-FI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31"/>
              <c:pt idx="0">
                <c:v>42278</c:v>
              </c:pt>
              <c:pt idx="1">
                <c:v>42279</c:v>
              </c:pt>
              <c:pt idx="2">
                <c:v>42280</c:v>
              </c:pt>
              <c:pt idx="3">
                <c:v>42281</c:v>
              </c:pt>
              <c:pt idx="4">
                <c:v>42282</c:v>
              </c:pt>
              <c:pt idx="5">
                <c:v>42283</c:v>
              </c:pt>
              <c:pt idx="6">
                <c:v>42284</c:v>
              </c:pt>
              <c:pt idx="7">
                <c:v>42285</c:v>
              </c:pt>
              <c:pt idx="8">
                <c:v>42286</c:v>
              </c:pt>
              <c:pt idx="9">
                <c:v>42287</c:v>
              </c:pt>
              <c:pt idx="10">
                <c:v>42288</c:v>
              </c:pt>
              <c:pt idx="11">
                <c:v>42289</c:v>
              </c:pt>
              <c:pt idx="12">
                <c:v>42290</c:v>
              </c:pt>
              <c:pt idx="13">
                <c:v>42291</c:v>
              </c:pt>
              <c:pt idx="14">
                <c:v>42292</c:v>
              </c:pt>
              <c:pt idx="15">
                <c:v>42293</c:v>
              </c:pt>
              <c:pt idx="16">
                <c:v>42294</c:v>
              </c:pt>
              <c:pt idx="17">
                <c:v>42295</c:v>
              </c:pt>
              <c:pt idx="18">
                <c:v>42296</c:v>
              </c:pt>
              <c:pt idx="19">
                <c:v>42297</c:v>
              </c:pt>
              <c:pt idx="20">
                <c:v>42298</c:v>
              </c:pt>
              <c:pt idx="21">
                <c:v>42299</c:v>
              </c:pt>
              <c:pt idx="22">
                <c:v>42300</c:v>
              </c:pt>
              <c:pt idx="23">
                <c:v>42301</c:v>
              </c:pt>
              <c:pt idx="24">
                <c:v>42302</c:v>
              </c:pt>
              <c:pt idx="25">
                <c:v>42303</c:v>
              </c:pt>
              <c:pt idx="26">
                <c:v>42304</c:v>
              </c:pt>
              <c:pt idx="27">
                <c:v>42305</c:v>
              </c:pt>
              <c:pt idx="28">
                <c:v>42306</c:v>
              </c:pt>
              <c:pt idx="29">
                <c:v>42307</c:v>
              </c:pt>
              <c:pt idx="30">
                <c:v>42308</c:v>
              </c:pt>
            </c:numLit>
          </c:cat>
          <c:val>
            <c:numRef>
              <c:f>kehitys!$E$2:$E$32</c:f>
              <c:numCache>
                <c:formatCode>0</c:formatCode>
                <c:ptCount val="31"/>
                <c:pt idx="0">
                  <c:v>111</c:v>
                </c:pt>
                <c:pt idx="1">
                  <c:v>130</c:v>
                </c:pt>
                <c:pt idx="2">
                  <c:v>142</c:v>
                </c:pt>
                <c:pt idx="3">
                  <c:v>159</c:v>
                </c:pt>
                <c:pt idx="4">
                  <c:v>161</c:v>
                </c:pt>
                <c:pt idx="5">
                  <c:v>162</c:v>
                </c:pt>
                <c:pt idx="6">
                  <c:v>164</c:v>
                </c:pt>
                <c:pt idx="7">
                  <c:v>164</c:v>
                </c:pt>
                <c:pt idx="8">
                  <c:v>167</c:v>
                </c:pt>
                <c:pt idx="9">
                  <c:v>167</c:v>
                </c:pt>
                <c:pt idx="10">
                  <c:v>168</c:v>
                </c:pt>
                <c:pt idx="11">
                  <c:v>168</c:v>
                </c:pt>
                <c:pt idx="12">
                  <c:v>169</c:v>
                </c:pt>
                <c:pt idx="13">
                  <c:v>171</c:v>
                </c:pt>
                <c:pt idx="14">
                  <c:v>172</c:v>
                </c:pt>
                <c:pt idx="15">
                  <c:v>173</c:v>
                </c:pt>
                <c:pt idx="16">
                  <c:v>174</c:v>
                </c:pt>
                <c:pt idx="17">
                  <c:v>177</c:v>
                </c:pt>
                <c:pt idx="18">
                  <c:v>177</c:v>
                </c:pt>
                <c:pt idx="19">
                  <c:v>177</c:v>
                </c:pt>
                <c:pt idx="20">
                  <c:v>179</c:v>
                </c:pt>
                <c:pt idx="21">
                  <c:v>180</c:v>
                </c:pt>
                <c:pt idx="22">
                  <c:v>180</c:v>
                </c:pt>
                <c:pt idx="23">
                  <c:v>182</c:v>
                </c:pt>
                <c:pt idx="24">
                  <c:v>182</c:v>
                </c:pt>
                <c:pt idx="25">
                  <c:v>182</c:v>
                </c:pt>
                <c:pt idx="26">
                  <c:v>182</c:v>
                </c:pt>
                <c:pt idx="27">
                  <c:v>186</c:v>
                </c:pt>
                <c:pt idx="28">
                  <c:v>186</c:v>
                </c:pt>
                <c:pt idx="29">
                  <c:v>187</c:v>
                </c:pt>
                <c:pt idx="30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D4-4FF7-B50A-F58533DAC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043624"/>
        <c:axId val="1"/>
      </c:lineChart>
      <c:dateAx>
        <c:axId val="334043624"/>
        <c:scaling>
          <c:orientation val="minMax"/>
          <c:max val="31"/>
          <c:min val="1"/>
        </c:scaling>
        <c:delete val="0"/>
        <c:axPos val="b"/>
        <c:numFmt formatCode="d\.m\.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95"/>
          <c:min val="1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34043624"/>
        <c:crosses val="autoZero"/>
        <c:crossBetween val="between"/>
        <c:majorUnit val="5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</c:legendEntry>
      <c:layout>
        <c:manualLayout>
          <c:xMode val="edge"/>
          <c:yMode val="edge"/>
          <c:x val="0.3270247370498246"/>
          <c:y val="0.11860161405058013"/>
          <c:w val="0.29232439492936213"/>
          <c:h val="5.49133529187007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60960</xdr:rowOff>
    </xdr:from>
    <xdr:to>
      <xdr:col>17</xdr:col>
      <xdr:colOff>45720</xdr:colOff>
      <xdr:row>33</xdr:row>
      <xdr:rowOff>137160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BDEEA11-68F6-4766-A6D2-805D7E50B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1"/>
  <sheetViews>
    <sheetView topLeftCell="A2" zoomScale="85" zoomScaleNormal="85" workbookViewId="0">
      <pane ySplit="780" topLeftCell="A222"/>
      <selection activeCell="C2" sqref="C2:D2"/>
      <selection pane="bottomLeft" activeCell="D234" sqref="D234"/>
    </sheetView>
  </sheetViews>
  <sheetFormatPr defaultRowHeight="12.5" x14ac:dyDescent="0.25"/>
  <cols>
    <col min="1" max="1" width="22.90625" style="24" customWidth="1"/>
    <col min="2" max="2" width="4.90625" customWidth="1"/>
    <col min="3" max="3" width="5.6328125" style="13" customWidth="1"/>
    <col min="4" max="4" width="3.6328125" style="1" customWidth="1"/>
    <col min="5" max="5" width="5.6328125" style="15" customWidth="1"/>
    <col min="6" max="6" width="3.6328125" style="1" customWidth="1"/>
    <col min="7" max="7" width="4.453125" customWidth="1"/>
    <col min="8" max="8" width="5" customWidth="1"/>
    <col min="9" max="9" width="15" customWidth="1"/>
    <col min="10" max="10" width="0.54296875" customWidth="1"/>
    <col min="11" max="11" width="11.36328125" customWidth="1"/>
    <col min="12" max="12" width="6.453125" customWidth="1"/>
    <col min="13" max="13" width="9.08984375" customWidth="1"/>
    <col min="14" max="14" width="0.90625" customWidth="1"/>
    <col min="15" max="15" width="9.08984375" customWidth="1"/>
    <col min="17" max="18" width="9.08984375" style="18"/>
  </cols>
  <sheetData>
    <row r="1" spans="1:18" ht="15.75" customHeight="1" x14ac:dyDescent="0.3">
      <c r="A1" s="5" t="s">
        <v>324</v>
      </c>
      <c r="B1" s="6"/>
      <c r="C1" s="31" t="s">
        <v>0</v>
      </c>
      <c r="D1" s="34"/>
      <c r="E1" s="31" t="s">
        <v>313</v>
      </c>
      <c r="F1" s="34"/>
      <c r="H1" s="8" t="s">
        <v>2</v>
      </c>
      <c r="I1" s="31" t="s">
        <v>1</v>
      </c>
      <c r="J1" s="31"/>
      <c r="K1" s="31"/>
      <c r="M1" s="31" t="s">
        <v>276</v>
      </c>
      <c r="N1" s="31"/>
      <c r="O1" s="31"/>
    </row>
    <row r="2" spans="1:18" s="3" customFormat="1" ht="15" customHeight="1" x14ac:dyDescent="0.25">
      <c r="A2" s="32" t="s">
        <v>347</v>
      </c>
      <c r="B2" s="33"/>
      <c r="C2" s="35">
        <f>COUNTIF(D3:D315,"x")</f>
        <v>188</v>
      </c>
      <c r="D2" s="33"/>
      <c r="E2" s="35">
        <f>COUNTIF(F3:F315,"x")</f>
        <v>188</v>
      </c>
      <c r="F2" s="33"/>
      <c r="H2" s="9">
        <f>COUNTIF(H3:H315,"x")</f>
        <v>203</v>
      </c>
      <c r="I2" s="4" t="s">
        <v>0</v>
      </c>
      <c r="J2" s="4"/>
      <c r="K2" s="4" t="s">
        <v>313</v>
      </c>
      <c r="M2" s="4" t="s">
        <v>0</v>
      </c>
      <c r="N2" s="4"/>
      <c r="O2" s="4" t="s">
        <v>313</v>
      </c>
      <c r="Q2" s="19"/>
      <c r="R2" s="19"/>
    </row>
    <row r="3" spans="1:18" ht="13" x14ac:dyDescent="0.3">
      <c r="A3" s="17" t="s">
        <v>227</v>
      </c>
      <c r="B3" s="28"/>
      <c r="C3" s="12" t="s">
        <v>317</v>
      </c>
      <c r="D3" s="10" t="s">
        <v>314</v>
      </c>
      <c r="E3" s="14" t="s">
        <v>317</v>
      </c>
      <c r="F3" s="11" t="s">
        <v>314</v>
      </c>
      <c r="G3" t="str">
        <f t="shared" ref="G3" si="0">IF(COUNTIF(D3:F3,"x")=1,"ässä","")</f>
        <v/>
      </c>
      <c r="H3" s="7" t="str">
        <f t="shared" ref="H3" si="1">IF(OR(D3="X",F3="X"),"X","")</f>
        <v>X</v>
      </c>
      <c r="I3" t="str">
        <f t="shared" ref="I3" si="2">IF(D3="",A3,"")</f>
        <v/>
      </c>
      <c r="J3" t="s">
        <v>229</v>
      </c>
      <c r="K3" s="6" t="str">
        <f t="shared" ref="K3" si="3">IF(F3="",A3,"")</f>
        <v/>
      </c>
      <c r="L3">
        <v>1</v>
      </c>
      <c r="M3" t="str">
        <f t="shared" ref="M3" si="4">IF(AND(D3="x",F3&lt;&gt;"x"),A3,"")</f>
        <v/>
      </c>
      <c r="O3" t="str">
        <f t="shared" ref="O3" si="5">IF(AND(D3&lt;&gt;"x",F3="x"),A3,"")</f>
        <v/>
      </c>
    </row>
    <row r="4" spans="1:18" ht="13" x14ac:dyDescent="0.3">
      <c r="A4" s="17" t="s">
        <v>3</v>
      </c>
      <c r="B4" s="2"/>
      <c r="C4" s="12" t="s">
        <v>331</v>
      </c>
      <c r="D4" s="10" t="s">
        <v>314</v>
      </c>
      <c r="E4" s="14" t="s">
        <v>319</v>
      </c>
      <c r="F4" s="11" t="s">
        <v>314</v>
      </c>
      <c r="G4" t="str">
        <f t="shared" ref="G4:G68" si="6">IF(COUNTIF(D4:F4,"x")=1,"ässä","")</f>
        <v/>
      </c>
      <c r="H4" s="7" t="str">
        <f t="shared" ref="H4:H68" si="7">IF(OR(D4="X",F4="X"),"X","")</f>
        <v>X</v>
      </c>
      <c r="I4" t="str">
        <f t="shared" ref="I4:I68" si="8">IF(D4="",A4,"")</f>
        <v/>
      </c>
      <c r="J4" t="s">
        <v>229</v>
      </c>
      <c r="K4" s="6" t="str">
        <f t="shared" ref="K4:K68" si="9">IF(F4="",A4,"")</f>
        <v/>
      </c>
      <c r="L4">
        <v>2</v>
      </c>
      <c r="M4" t="str">
        <f t="shared" ref="M4:M68" si="10">IF(AND(D4="x",F4&lt;&gt;"x"),A4,"")</f>
        <v/>
      </c>
      <c r="O4" t="str">
        <f t="shared" ref="O4:O68" si="11">IF(AND(D4&lt;&gt;"x",F4="x"),A4,"")</f>
        <v/>
      </c>
    </row>
    <row r="5" spans="1:18" ht="13" x14ac:dyDescent="0.3">
      <c r="A5" s="17" t="s">
        <v>4</v>
      </c>
      <c r="B5" s="2"/>
      <c r="C5" s="12" t="s">
        <v>317</v>
      </c>
      <c r="D5" s="10" t="s">
        <v>314</v>
      </c>
      <c r="E5" s="14" t="s">
        <v>317</v>
      </c>
      <c r="F5" s="11" t="s">
        <v>314</v>
      </c>
      <c r="G5" t="str">
        <f t="shared" si="6"/>
        <v/>
      </c>
      <c r="H5" s="7" t="str">
        <f t="shared" si="7"/>
        <v>X</v>
      </c>
      <c r="I5" t="str">
        <f t="shared" si="8"/>
        <v/>
      </c>
      <c r="J5" t="s">
        <v>229</v>
      </c>
      <c r="K5" s="6" t="str">
        <f t="shared" si="9"/>
        <v/>
      </c>
      <c r="L5">
        <v>3</v>
      </c>
      <c r="M5" t="str">
        <f t="shared" si="10"/>
        <v/>
      </c>
      <c r="O5" t="str">
        <f t="shared" si="11"/>
        <v/>
      </c>
    </row>
    <row r="6" spans="1:18" ht="13" x14ac:dyDescent="0.3">
      <c r="A6" s="17" t="s">
        <v>326</v>
      </c>
      <c r="B6" s="2"/>
      <c r="C6" s="12" t="s">
        <v>317</v>
      </c>
      <c r="D6" s="10" t="s">
        <v>314</v>
      </c>
      <c r="E6" s="14" t="s">
        <v>320</v>
      </c>
      <c r="F6" s="11" t="s">
        <v>314</v>
      </c>
      <c r="G6" t="str">
        <f t="shared" si="6"/>
        <v/>
      </c>
      <c r="H6" s="7" t="str">
        <f t="shared" si="7"/>
        <v>X</v>
      </c>
      <c r="I6" t="str">
        <f t="shared" si="8"/>
        <v/>
      </c>
      <c r="J6" t="s">
        <v>229</v>
      </c>
      <c r="K6" s="6" t="str">
        <f t="shared" si="9"/>
        <v/>
      </c>
      <c r="L6">
        <v>4</v>
      </c>
      <c r="M6" t="str">
        <f t="shared" si="10"/>
        <v/>
      </c>
      <c r="O6" t="str">
        <f t="shared" si="11"/>
        <v/>
      </c>
    </row>
    <row r="7" spans="1:18" ht="13" x14ac:dyDescent="0.3">
      <c r="A7" s="17" t="s">
        <v>5</v>
      </c>
      <c r="B7" s="2"/>
      <c r="C7" s="12" t="s">
        <v>320</v>
      </c>
      <c r="D7" s="10" t="s">
        <v>314</v>
      </c>
      <c r="E7" s="14" t="s">
        <v>320</v>
      </c>
      <c r="F7" s="11" t="s">
        <v>314</v>
      </c>
      <c r="G7" t="str">
        <f t="shared" si="6"/>
        <v/>
      </c>
      <c r="H7" s="7" t="str">
        <f t="shared" si="7"/>
        <v>X</v>
      </c>
      <c r="I7" t="str">
        <f t="shared" si="8"/>
        <v/>
      </c>
      <c r="J7" t="s">
        <v>229</v>
      </c>
      <c r="K7" s="6" t="str">
        <f t="shared" si="9"/>
        <v/>
      </c>
      <c r="L7">
        <v>5</v>
      </c>
      <c r="M7" t="str">
        <f t="shared" si="10"/>
        <v/>
      </c>
      <c r="O7" t="str">
        <f t="shared" si="11"/>
        <v/>
      </c>
    </row>
    <row r="8" spans="1:18" ht="13" x14ac:dyDescent="0.3">
      <c r="A8" s="17" t="s">
        <v>325</v>
      </c>
      <c r="B8" s="2"/>
      <c r="C8" s="12" t="s">
        <v>317</v>
      </c>
      <c r="D8" s="10" t="s">
        <v>314</v>
      </c>
      <c r="E8" s="14" t="s">
        <v>320</v>
      </c>
      <c r="F8" s="11" t="s">
        <v>314</v>
      </c>
      <c r="G8" t="str">
        <f t="shared" si="6"/>
        <v/>
      </c>
      <c r="H8" s="7" t="str">
        <f t="shared" si="7"/>
        <v>X</v>
      </c>
      <c r="I8" t="str">
        <f t="shared" si="8"/>
        <v/>
      </c>
      <c r="K8" s="6" t="str">
        <f t="shared" si="9"/>
        <v/>
      </c>
      <c r="M8" t="str">
        <f t="shared" si="10"/>
        <v/>
      </c>
      <c r="O8" t="str">
        <f t="shared" si="11"/>
        <v/>
      </c>
    </row>
    <row r="9" spans="1:18" ht="13" x14ac:dyDescent="0.3">
      <c r="A9" s="20" t="s">
        <v>6</v>
      </c>
      <c r="B9" s="2"/>
      <c r="C9" s="12" t="s">
        <v>320</v>
      </c>
      <c r="D9" s="10" t="s">
        <v>314</v>
      </c>
      <c r="E9" s="14" t="s">
        <v>321</v>
      </c>
      <c r="F9" s="11" t="s">
        <v>314</v>
      </c>
      <c r="G9" t="str">
        <f t="shared" si="6"/>
        <v/>
      </c>
      <c r="H9" s="7" t="str">
        <f t="shared" si="7"/>
        <v>X</v>
      </c>
      <c r="I9" t="str">
        <f t="shared" si="8"/>
        <v/>
      </c>
      <c r="J9" t="s">
        <v>229</v>
      </c>
      <c r="K9" s="6" t="str">
        <f t="shared" si="9"/>
        <v/>
      </c>
      <c r="L9">
        <v>6</v>
      </c>
      <c r="M9" t="str">
        <f t="shared" si="10"/>
        <v/>
      </c>
      <c r="O9" t="str">
        <f t="shared" si="11"/>
        <v/>
      </c>
    </row>
    <row r="10" spans="1:18" ht="13" x14ac:dyDescent="0.3">
      <c r="A10" s="22" t="s">
        <v>275</v>
      </c>
      <c r="B10" s="2"/>
      <c r="C10" s="12"/>
      <c r="D10" s="10"/>
      <c r="E10" s="14"/>
      <c r="F10" s="11"/>
      <c r="G10" t="str">
        <f t="shared" si="6"/>
        <v/>
      </c>
      <c r="H10" s="7" t="str">
        <f t="shared" si="7"/>
        <v/>
      </c>
      <c r="I10" t="str">
        <f t="shared" si="8"/>
        <v>kiljuhanhi</v>
      </c>
      <c r="J10" t="s">
        <v>229</v>
      </c>
      <c r="K10" s="6" t="str">
        <f t="shared" si="9"/>
        <v>kiljuhanhi</v>
      </c>
      <c r="L10">
        <v>7</v>
      </c>
      <c r="M10" t="str">
        <f t="shared" si="10"/>
        <v/>
      </c>
      <c r="O10" t="str">
        <f t="shared" si="11"/>
        <v/>
      </c>
    </row>
    <row r="11" spans="1:18" ht="13" x14ac:dyDescent="0.3">
      <c r="A11" s="17" t="s">
        <v>7</v>
      </c>
      <c r="B11" s="2"/>
      <c r="C11" s="12" t="s">
        <v>317</v>
      </c>
      <c r="D11" s="10" t="s">
        <v>314</v>
      </c>
      <c r="E11" s="14" t="s">
        <v>317</v>
      </c>
      <c r="F11" s="11" t="s">
        <v>314</v>
      </c>
      <c r="G11" t="str">
        <f t="shared" si="6"/>
        <v/>
      </c>
      <c r="H11" s="7" t="str">
        <f t="shared" si="7"/>
        <v>X</v>
      </c>
      <c r="I11" t="str">
        <f t="shared" si="8"/>
        <v/>
      </c>
      <c r="J11" t="s">
        <v>229</v>
      </c>
      <c r="K11" s="6" t="str">
        <f t="shared" si="9"/>
        <v/>
      </c>
      <c r="L11">
        <v>8</v>
      </c>
      <c r="M11" t="str">
        <f t="shared" si="10"/>
        <v/>
      </c>
      <c r="O11" t="str">
        <f t="shared" si="11"/>
        <v/>
      </c>
    </row>
    <row r="12" spans="1:18" ht="13" x14ac:dyDescent="0.3">
      <c r="A12" s="23" t="s">
        <v>278</v>
      </c>
      <c r="B12" s="2"/>
      <c r="C12" s="12" t="s">
        <v>319</v>
      </c>
      <c r="D12" s="10" t="s">
        <v>314</v>
      </c>
      <c r="E12" s="14"/>
      <c r="F12" s="11"/>
      <c r="G12" t="str">
        <f t="shared" si="6"/>
        <v>ässä</v>
      </c>
      <c r="H12" s="7" t="str">
        <f t="shared" si="7"/>
        <v>X</v>
      </c>
      <c r="I12" t="str">
        <f t="shared" si="8"/>
        <v/>
      </c>
      <c r="J12" t="s">
        <v>229</v>
      </c>
      <c r="K12" s="6" t="str">
        <f t="shared" si="9"/>
        <v>tiibetinhanhi</v>
      </c>
      <c r="L12">
        <v>9</v>
      </c>
      <c r="M12" t="str">
        <f t="shared" si="10"/>
        <v>tiibetinhanhi</v>
      </c>
      <c r="O12" t="str">
        <f t="shared" si="11"/>
        <v/>
      </c>
    </row>
    <row r="13" spans="1:18" ht="13" x14ac:dyDescent="0.3">
      <c r="A13" s="17" t="s">
        <v>8</v>
      </c>
      <c r="B13" s="2"/>
      <c r="C13" s="12" t="s">
        <v>318</v>
      </c>
      <c r="D13" s="10" t="s">
        <v>314</v>
      </c>
      <c r="E13" s="14" t="s">
        <v>317</v>
      </c>
      <c r="F13" s="11" t="s">
        <v>314</v>
      </c>
      <c r="G13" t="str">
        <f t="shared" si="6"/>
        <v/>
      </c>
      <c r="H13" s="7" t="str">
        <f t="shared" si="7"/>
        <v>X</v>
      </c>
      <c r="I13" t="str">
        <f t="shared" si="8"/>
        <v/>
      </c>
      <c r="J13" t="s">
        <v>229</v>
      </c>
      <c r="K13" s="6" t="str">
        <f t="shared" si="9"/>
        <v/>
      </c>
      <c r="L13">
        <v>10</v>
      </c>
      <c r="M13" t="str">
        <f t="shared" si="10"/>
        <v/>
      </c>
      <c r="O13" t="str">
        <f t="shared" si="11"/>
        <v/>
      </c>
    </row>
    <row r="14" spans="1:18" ht="13" x14ac:dyDescent="0.3">
      <c r="A14" s="23" t="s">
        <v>279</v>
      </c>
      <c r="B14" s="2"/>
      <c r="C14" s="12"/>
      <c r="D14" s="10"/>
      <c r="E14" s="14"/>
      <c r="F14" s="11"/>
      <c r="G14" t="str">
        <f t="shared" si="6"/>
        <v/>
      </c>
      <c r="H14" s="7" t="str">
        <f t="shared" si="7"/>
        <v/>
      </c>
      <c r="I14" t="str">
        <f t="shared" si="8"/>
        <v>pikkukanadanhanhi</v>
      </c>
      <c r="J14" t="s">
        <v>229</v>
      </c>
      <c r="K14" s="6" t="str">
        <f t="shared" si="9"/>
        <v>pikkukanadanhanhi</v>
      </c>
      <c r="L14">
        <v>11</v>
      </c>
      <c r="M14" t="str">
        <f t="shared" si="10"/>
        <v/>
      </c>
      <c r="O14" t="str">
        <f t="shared" si="11"/>
        <v/>
      </c>
    </row>
    <row r="15" spans="1:18" ht="13" x14ac:dyDescent="0.3">
      <c r="A15" s="17" t="s">
        <v>9</v>
      </c>
      <c r="B15" s="2"/>
      <c r="C15" s="12" t="s">
        <v>317</v>
      </c>
      <c r="D15" s="10" t="s">
        <v>314</v>
      </c>
      <c r="E15" s="14" t="s">
        <v>321</v>
      </c>
      <c r="F15" s="11" t="s">
        <v>314</v>
      </c>
      <c r="G15" t="str">
        <f t="shared" si="6"/>
        <v/>
      </c>
      <c r="H15" s="7" t="str">
        <f t="shared" si="7"/>
        <v>X</v>
      </c>
      <c r="I15" t="str">
        <f t="shared" si="8"/>
        <v/>
      </c>
      <c r="J15" t="s">
        <v>229</v>
      </c>
      <c r="K15" s="6" t="str">
        <f t="shared" si="9"/>
        <v/>
      </c>
      <c r="L15">
        <v>12</v>
      </c>
      <c r="M15" t="str">
        <f t="shared" si="10"/>
        <v/>
      </c>
      <c r="O15" t="str">
        <f t="shared" si="11"/>
        <v/>
      </c>
    </row>
    <row r="16" spans="1:18" ht="13" x14ac:dyDescent="0.3">
      <c r="A16" s="17" t="s">
        <v>10</v>
      </c>
      <c r="B16" s="2"/>
      <c r="C16" s="12" t="s">
        <v>323</v>
      </c>
      <c r="D16" s="10" t="s">
        <v>314</v>
      </c>
      <c r="E16" s="14" t="s">
        <v>337</v>
      </c>
      <c r="F16" s="11" t="s">
        <v>314</v>
      </c>
      <c r="G16" t="str">
        <f t="shared" si="6"/>
        <v/>
      </c>
      <c r="H16" s="7" t="str">
        <f t="shared" si="7"/>
        <v>X</v>
      </c>
      <c r="I16" t="str">
        <f t="shared" si="8"/>
        <v/>
      </c>
      <c r="J16" t="s">
        <v>229</v>
      </c>
      <c r="K16" s="6" t="str">
        <f t="shared" si="9"/>
        <v/>
      </c>
      <c r="L16">
        <v>13</v>
      </c>
      <c r="M16" t="str">
        <f t="shared" si="10"/>
        <v/>
      </c>
      <c r="O16" t="str">
        <f t="shared" si="11"/>
        <v/>
      </c>
    </row>
    <row r="17" spans="1:15" ht="13" x14ac:dyDescent="0.3">
      <c r="A17" s="20" t="s">
        <v>280</v>
      </c>
      <c r="B17" s="2"/>
      <c r="C17" s="12"/>
      <c r="D17" s="10"/>
      <c r="E17" s="14"/>
      <c r="F17" s="11"/>
      <c r="G17" t="str">
        <f t="shared" si="6"/>
        <v/>
      </c>
      <c r="H17" s="7" t="str">
        <f t="shared" si="7"/>
        <v/>
      </c>
      <c r="I17" t="str">
        <f t="shared" si="8"/>
        <v>punakaulahanhi</v>
      </c>
      <c r="J17" t="s">
        <v>229</v>
      </c>
      <c r="K17" s="6" t="str">
        <f t="shared" si="9"/>
        <v>punakaulahanhi</v>
      </c>
      <c r="L17">
        <v>14</v>
      </c>
      <c r="M17" t="str">
        <f t="shared" si="10"/>
        <v/>
      </c>
      <c r="O17" t="str">
        <f t="shared" si="11"/>
        <v/>
      </c>
    </row>
    <row r="18" spans="1:15" ht="13" x14ac:dyDescent="0.3">
      <c r="A18" s="17" t="s">
        <v>11</v>
      </c>
      <c r="B18" s="2"/>
      <c r="C18" s="12"/>
      <c r="D18" s="10"/>
      <c r="E18" s="14"/>
      <c r="F18" s="11"/>
      <c r="G18" t="str">
        <f t="shared" si="6"/>
        <v/>
      </c>
      <c r="H18" s="7" t="str">
        <f t="shared" si="7"/>
        <v/>
      </c>
      <c r="I18" t="str">
        <f t="shared" si="8"/>
        <v>ristisorsa</v>
      </c>
      <c r="J18" t="s">
        <v>229</v>
      </c>
      <c r="K18" s="6" t="str">
        <f t="shared" si="9"/>
        <v>ristisorsa</v>
      </c>
      <c r="L18">
        <v>16</v>
      </c>
      <c r="M18" t="str">
        <f t="shared" si="10"/>
        <v/>
      </c>
      <c r="O18" t="str">
        <f t="shared" si="11"/>
        <v/>
      </c>
    </row>
    <row r="19" spans="1:15" ht="13" x14ac:dyDescent="0.3">
      <c r="A19" s="20" t="s">
        <v>281</v>
      </c>
      <c r="B19" s="2"/>
      <c r="C19" s="12"/>
      <c r="D19" s="10"/>
      <c r="E19" s="14" t="s">
        <v>321</v>
      </c>
      <c r="F19" s="11" t="s">
        <v>314</v>
      </c>
      <c r="G19" t="str">
        <f t="shared" si="6"/>
        <v>ässä</v>
      </c>
      <c r="H19" s="7" t="str">
        <f t="shared" si="7"/>
        <v>X</v>
      </c>
      <c r="I19" t="str">
        <f t="shared" si="8"/>
        <v>mandariinisorsa</v>
      </c>
      <c r="J19" t="s">
        <v>229</v>
      </c>
      <c r="K19" s="6" t="str">
        <f t="shared" si="9"/>
        <v/>
      </c>
      <c r="L19">
        <v>17</v>
      </c>
      <c r="M19" t="str">
        <f t="shared" si="10"/>
        <v/>
      </c>
      <c r="O19" t="str">
        <f t="shared" si="11"/>
        <v>mandariinisorsa</v>
      </c>
    </row>
    <row r="20" spans="1:15" ht="13" x14ac:dyDescent="0.3">
      <c r="A20" s="17" t="s">
        <v>12</v>
      </c>
      <c r="B20" s="2"/>
      <c r="C20" s="12" t="s">
        <v>317</v>
      </c>
      <c r="D20" s="10" t="s">
        <v>314</v>
      </c>
      <c r="E20" s="14" t="s">
        <v>317</v>
      </c>
      <c r="F20" s="11" t="s">
        <v>314</v>
      </c>
      <c r="G20" t="str">
        <f t="shared" si="6"/>
        <v/>
      </c>
      <c r="H20" s="7" t="str">
        <f t="shared" si="7"/>
        <v>X</v>
      </c>
      <c r="I20" t="str">
        <f t="shared" si="8"/>
        <v/>
      </c>
      <c r="J20" t="s">
        <v>229</v>
      </c>
      <c r="K20" s="6" t="str">
        <f t="shared" si="9"/>
        <v/>
      </c>
      <c r="L20">
        <v>18</v>
      </c>
      <c r="M20" t="str">
        <f t="shared" si="10"/>
        <v/>
      </c>
      <c r="O20" t="str">
        <f t="shared" si="11"/>
        <v/>
      </c>
    </row>
    <row r="21" spans="1:15" ht="13" x14ac:dyDescent="0.3">
      <c r="A21" s="17" t="s">
        <v>13</v>
      </c>
      <c r="B21" s="2"/>
      <c r="C21" s="12" t="s">
        <v>317</v>
      </c>
      <c r="D21" s="10" t="s">
        <v>314</v>
      </c>
      <c r="E21" s="14" t="s">
        <v>317</v>
      </c>
      <c r="F21" s="11" t="s">
        <v>314</v>
      </c>
      <c r="G21" t="str">
        <f t="shared" si="6"/>
        <v/>
      </c>
      <c r="H21" s="7" t="str">
        <f t="shared" si="7"/>
        <v>X</v>
      </c>
      <c r="I21" t="str">
        <f t="shared" si="8"/>
        <v/>
      </c>
      <c r="J21" t="s">
        <v>229</v>
      </c>
      <c r="K21" s="6" t="str">
        <f t="shared" si="9"/>
        <v/>
      </c>
      <c r="L21">
        <v>20</v>
      </c>
      <c r="M21" t="str">
        <f t="shared" si="10"/>
        <v/>
      </c>
      <c r="O21" t="str">
        <f t="shared" si="11"/>
        <v/>
      </c>
    </row>
    <row r="22" spans="1:15" ht="13" x14ac:dyDescent="0.3">
      <c r="A22" s="17" t="s">
        <v>14</v>
      </c>
      <c r="B22" s="2"/>
      <c r="C22" s="12" t="s">
        <v>317</v>
      </c>
      <c r="D22" s="10" t="s">
        <v>314</v>
      </c>
      <c r="E22" s="14" t="s">
        <v>317</v>
      </c>
      <c r="F22" s="11" t="s">
        <v>314</v>
      </c>
      <c r="G22" t="str">
        <f t="shared" si="6"/>
        <v/>
      </c>
      <c r="H22" s="7" t="str">
        <f t="shared" si="7"/>
        <v>X</v>
      </c>
      <c r="I22" t="str">
        <f t="shared" si="8"/>
        <v/>
      </c>
      <c r="J22" t="s">
        <v>229</v>
      </c>
      <c r="K22" s="6" t="str">
        <f t="shared" si="9"/>
        <v/>
      </c>
      <c r="L22">
        <v>22</v>
      </c>
      <c r="M22" t="str">
        <f t="shared" si="10"/>
        <v/>
      </c>
      <c r="O22" t="str">
        <f t="shared" si="11"/>
        <v/>
      </c>
    </row>
    <row r="23" spans="1:15" ht="13" x14ac:dyDescent="0.3">
      <c r="A23" s="17" t="s">
        <v>15</v>
      </c>
      <c r="B23" s="2"/>
      <c r="C23" s="12" t="s">
        <v>317</v>
      </c>
      <c r="D23" s="10" t="s">
        <v>314</v>
      </c>
      <c r="E23" s="14" t="s">
        <v>317</v>
      </c>
      <c r="F23" s="11" t="s">
        <v>314</v>
      </c>
      <c r="G23" t="str">
        <f t="shared" si="6"/>
        <v/>
      </c>
      <c r="H23" s="7" t="str">
        <f t="shared" si="7"/>
        <v>X</v>
      </c>
      <c r="I23" t="str">
        <f t="shared" si="8"/>
        <v/>
      </c>
      <c r="J23" t="s">
        <v>229</v>
      </c>
      <c r="K23" s="6" t="str">
        <f t="shared" si="9"/>
        <v/>
      </c>
      <c r="L23">
        <v>24</v>
      </c>
      <c r="M23" t="str">
        <f t="shared" si="10"/>
        <v/>
      </c>
      <c r="O23" t="str">
        <f t="shared" si="11"/>
        <v/>
      </c>
    </row>
    <row r="24" spans="1:15" ht="13" x14ac:dyDescent="0.3">
      <c r="A24" s="17" t="s">
        <v>16</v>
      </c>
      <c r="B24" s="2"/>
      <c r="C24" s="12" t="s">
        <v>317</v>
      </c>
      <c r="D24" s="10" t="s">
        <v>314</v>
      </c>
      <c r="E24" s="14" t="s">
        <v>317</v>
      </c>
      <c r="F24" s="11" t="s">
        <v>314</v>
      </c>
      <c r="G24" t="str">
        <f t="shared" si="6"/>
        <v/>
      </c>
      <c r="H24" s="7" t="str">
        <f t="shared" si="7"/>
        <v>X</v>
      </c>
      <c r="I24" t="str">
        <f t="shared" si="8"/>
        <v/>
      </c>
      <c r="J24" t="s">
        <v>229</v>
      </c>
      <c r="K24" s="6" t="str">
        <f t="shared" si="9"/>
        <v/>
      </c>
      <c r="L24">
        <v>26</v>
      </c>
      <c r="M24" t="str">
        <f t="shared" si="10"/>
        <v/>
      </c>
      <c r="O24" t="str">
        <f t="shared" si="11"/>
        <v/>
      </c>
    </row>
    <row r="25" spans="1:15" ht="13" x14ac:dyDescent="0.3">
      <c r="A25" s="20" t="s">
        <v>259</v>
      </c>
      <c r="B25" s="2"/>
      <c r="C25" s="12" t="s">
        <v>317</v>
      </c>
      <c r="D25" s="10" t="s">
        <v>314</v>
      </c>
      <c r="E25" s="14" t="s">
        <v>322</v>
      </c>
      <c r="F25" s="11" t="s">
        <v>314</v>
      </c>
      <c r="G25" t="str">
        <f t="shared" si="6"/>
        <v/>
      </c>
      <c r="H25" s="7" t="str">
        <f t="shared" si="7"/>
        <v>X</v>
      </c>
      <c r="I25" t="str">
        <f t="shared" si="8"/>
        <v/>
      </c>
      <c r="J25" t="s">
        <v>229</v>
      </c>
      <c r="K25" s="6" t="str">
        <f t="shared" si="9"/>
        <v/>
      </c>
      <c r="L25">
        <v>27</v>
      </c>
      <c r="M25" t="str">
        <f t="shared" si="10"/>
        <v/>
      </c>
      <c r="O25" t="str">
        <f t="shared" si="11"/>
        <v/>
      </c>
    </row>
    <row r="26" spans="1:15" ht="13" x14ac:dyDescent="0.3">
      <c r="A26" s="17" t="s">
        <v>17</v>
      </c>
      <c r="B26" s="2"/>
      <c r="C26" s="12" t="s">
        <v>317</v>
      </c>
      <c r="D26" s="10" t="s">
        <v>314</v>
      </c>
      <c r="E26" s="14" t="s">
        <v>317</v>
      </c>
      <c r="F26" s="11" t="s">
        <v>314</v>
      </c>
      <c r="G26" t="str">
        <f t="shared" si="6"/>
        <v/>
      </c>
      <c r="H26" s="7" t="str">
        <f t="shared" si="7"/>
        <v>X</v>
      </c>
      <c r="I26" t="str">
        <f t="shared" si="8"/>
        <v/>
      </c>
      <c r="J26" t="s">
        <v>229</v>
      </c>
      <c r="K26" s="6" t="str">
        <f t="shared" si="9"/>
        <v/>
      </c>
      <c r="L26">
        <v>29</v>
      </c>
      <c r="M26" t="str">
        <f t="shared" si="10"/>
        <v/>
      </c>
      <c r="O26" t="str">
        <f t="shared" si="11"/>
        <v/>
      </c>
    </row>
    <row r="27" spans="1:15" ht="13" x14ac:dyDescent="0.3">
      <c r="A27" s="20" t="s">
        <v>18</v>
      </c>
      <c r="B27" s="2"/>
      <c r="C27" s="12" t="s">
        <v>323</v>
      </c>
      <c r="D27" s="10" t="s">
        <v>314</v>
      </c>
      <c r="E27" s="14"/>
      <c r="F27" s="11"/>
      <c r="G27" t="str">
        <f t="shared" si="6"/>
        <v>ässä</v>
      </c>
      <c r="H27" s="7" t="str">
        <f t="shared" si="7"/>
        <v>X</v>
      </c>
      <c r="I27" t="str">
        <f t="shared" si="8"/>
        <v/>
      </c>
      <c r="J27" t="s">
        <v>229</v>
      </c>
      <c r="K27" s="6" t="str">
        <f t="shared" si="9"/>
        <v>punasotka</v>
      </c>
      <c r="L27">
        <v>31</v>
      </c>
      <c r="M27" t="str">
        <f t="shared" si="10"/>
        <v>punasotka</v>
      </c>
      <c r="O27" t="str">
        <f t="shared" si="11"/>
        <v/>
      </c>
    </row>
    <row r="28" spans="1:15" ht="13" x14ac:dyDescent="0.3">
      <c r="A28" s="17" t="s">
        <v>19</v>
      </c>
      <c r="B28" s="2"/>
      <c r="C28" s="12" t="s">
        <v>317</v>
      </c>
      <c r="D28" s="10" t="s">
        <v>314</v>
      </c>
      <c r="E28" s="14" t="s">
        <v>317</v>
      </c>
      <c r="F28" s="11" t="s">
        <v>314</v>
      </c>
      <c r="G28" t="str">
        <f t="shared" si="6"/>
        <v/>
      </c>
      <c r="H28" s="7" t="str">
        <f t="shared" si="7"/>
        <v>X</v>
      </c>
      <c r="I28" t="str">
        <f t="shared" si="8"/>
        <v/>
      </c>
      <c r="J28" t="s">
        <v>229</v>
      </c>
      <c r="K28" s="6" t="str">
        <f t="shared" si="9"/>
        <v/>
      </c>
      <c r="L28">
        <v>34</v>
      </c>
      <c r="M28" t="str">
        <f t="shared" si="10"/>
        <v/>
      </c>
      <c r="O28" t="str">
        <f t="shared" si="11"/>
        <v/>
      </c>
    </row>
    <row r="29" spans="1:15" ht="13" x14ac:dyDescent="0.3">
      <c r="A29" s="17" t="s">
        <v>20</v>
      </c>
      <c r="B29" s="2"/>
      <c r="C29" s="12" t="s">
        <v>319</v>
      </c>
      <c r="D29" s="10" t="s">
        <v>314</v>
      </c>
      <c r="E29" s="14" t="s">
        <v>321</v>
      </c>
      <c r="F29" s="11" t="s">
        <v>314</v>
      </c>
      <c r="G29" t="str">
        <f t="shared" si="6"/>
        <v/>
      </c>
      <c r="H29" s="7" t="str">
        <f t="shared" si="7"/>
        <v>X</v>
      </c>
      <c r="I29" t="str">
        <f t="shared" si="8"/>
        <v/>
      </c>
      <c r="J29" t="s">
        <v>229</v>
      </c>
      <c r="K29" s="6" t="str">
        <f t="shared" si="9"/>
        <v/>
      </c>
      <c r="L29">
        <v>35</v>
      </c>
      <c r="M29" t="str">
        <f t="shared" si="10"/>
        <v/>
      </c>
      <c r="O29" t="str">
        <f t="shared" si="11"/>
        <v/>
      </c>
    </row>
    <row r="30" spans="1:15" ht="13" x14ac:dyDescent="0.3">
      <c r="A30" s="20" t="s">
        <v>21</v>
      </c>
      <c r="B30" s="2"/>
      <c r="C30" s="12" t="s">
        <v>337</v>
      </c>
      <c r="D30" s="10" t="s">
        <v>314</v>
      </c>
      <c r="E30" s="14"/>
      <c r="F30" s="11"/>
      <c r="G30" t="str">
        <f t="shared" si="6"/>
        <v>ässä</v>
      </c>
      <c r="H30" s="7" t="str">
        <f t="shared" si="7"/>
        <v>X</v>
      </c>
      <c r="I30" t="str">
        <f t="shared" si="8"/>
        <v/>
      </c>
      <c r="J30" t="s">
        <v>229</v>
      </c>
      <c r="K30" s="6" t="str">
        <f t="shared" si="9"/>
        <v>haahka</v>
      </c>
      <c r="L30">
        <v>37</v>
      </c>
      <c r="M30" t="str">
        <f t="shared" si="10"/>
        <v>haahka</v>
      </c>
      <c r="O30" t="str">
        <f t="shared" si="11"/>
        <v/>
      </c>
    </row>
    <row r="31" spans="1:15" ht="13" x14ac:dyDescent="0.3">
      <c r="A31" s="17" t="s">
        <v>22</v>
      </c>
      <c r="B31" s="2"/>
      <c r="C31" s="12"/>
      <c r="D31" s="10"/>
      <c r="E31" s="14"/>
      <c r="F31" s="11"/>
      <c r="G31" t="str">
        <f t="shared" si="6"/>
        <v/>
      </c>
      <c r="H31" s="7" t="str">
        <f t="shared" si="7"/>
        <v/>
      </c>
      <c r="I31" t="str">
        <f t="shared" si="8"/>
        <v>kyhmyhaahka</v>
      </c>
      <c r="J31" t="s">
        <v>229</v>
      </c>
      <c r="K31" s="6" t="str">
        <f t="shared" si="9"/>
        <v>kyhmyhaahka</v>
      </c>
      <c r="L31">
        <v>38</v>
      </c>
      <c r="M31" t="str">
        <f t="shared" si="10"/>
        <v/>
      </c>
      <c r="O31" t="str">
        <f t="shared" si="11"/>
        <v/>
      </c>
    </row>
    <row r="32" spans="1:15" ht="13" x14ac:dyDescent="0.3">
      <c r="A32" s="17" t="s">
        <v>282</v>
      </c>
      <c r="B32" s="2"/>
      <c r="C32" s="12"/>
      <c r="D32" s="10"/>
      <c r="E32" s="14"/>
      <c r="F32" s="11"/>
      <c r="G32" t="str">
        <f t="shared" si="6"/>
        <v/>
      </c>
      <c r="H32" s="7" t="str">
        <f t="shared" si="7"/>
        <v/>
      </c>
      <c r="I32" t="str">
        <f t="shared" si="8"/>
        <v>haahkalaji</v>
      </c>
      <c r="J32" t="s">
        <v>229</v>
      </c>
      <c r="K32" s="6" t="str">
        <f t="shared" si="9"/>
        <v>haahkalaji</v>
      </c>
      <c r="L32">
        <v>38.1</v>
      </c>
      <c r="M32" t="str">
        <f t="shared" si="10"/>
        <v/>
      </c>
      <c r="O32" t="str">
        <f t="shared" si="11"/>
        <v/>
      </c>
    </row>
    <row r="33" spans="1:15" ht="13" x14ac:dyDescent="0.3">
      <c r="A33" s="17" t="s">
        <v>23</v>
      </c>
      <c r="B33" s="2"/>
      <c r="C33" s="12"/>
      <c r="D33" s="10"/>
      <c r="E33" s="14" t="s">
        <v>345</v>
      </c>
      <c r="F33" s="11" t="s">
        <v>314</v>
      </c>
      <c r="G33" t="str">
        <f t="shared" si="6"/>
        <v>ässä</v>
      </c>
      <c r="H33" s="7" t="str">
        <f t="shared" si="7"/>
        <v>X</v>
      </c>
      <c r="I33" t="str">
        <f t="shared" si="8"/>
        <v>allihaahka</v>
      </c>
      <c r="J33" t="s">
        <v>229</v>
      </c>
      <c r="K33" s="6" t="str">
        <f t="shared" si="9"/>
        <v/>
      </c>
      <c r="L33">
        <v>39</v>
      </c>
      <c r="M33" t="str">
        <f t="shared" si="10"/>
        <v/>
      </c>
      <c r="O33" t="str">
        <f t="shared" si="11"/>
        <v>allihaahka</v>
      </c>
    </row>
    <row r="34" spans="1:15" ht="13" x14ac:dyDescent="0.3">
      <c r="A34" s="17" t="s">
        <v>24</v>
      </c>
      <c r="B34" s="2"/>
      <c r="C34" s="12" t="s">
        <v>322</v>
      </c>
      <c r="D34" s="10" t="s">
        <v>314</v>
      </c>
      <c r="E34" s="14" t="s">
        <v>317</v>
      </c>
      <c r="F34" s="11" t="s">
        <v>314</v>
      </c>
      <c r="G34" t="str">
        <f t="shared" si="6"/>
        <v/>
      </c>
      <c r="H34" s="7" t="str">
        <f t="shared" si="7"/>
        <v>X</v>
      </c>
      <c r="I34" t="str">
        <f t="shared" si="8"/>
        <v/>
      </c>
      <c r="J34" t="s">
        <v>229</v>
      </c>
      <c r="K34" s="6" t="str">
        <f t="shared" si="9"/>
        <v/>
      </c>
      <c r="L34">
        <v>41</v>
      </c>
      <c r="M34" t="str">
        <f t="shared" si="10"/>
        <v/>
      </c>
      <c r="O34" t="str">
        <f t="shared" si="11"/>
        <v/>
      </c>
    </row>
    <row r="35" spans="1:15" ht="13" x14ac:dyDescent="0.3">
      <c r="A35" s="17" t="s">
        <v>25</v>
      </c>
      <c r="B35" s="2"/>
      <c r="C35" s="12" t="s">
        <v>320</v>
      </c>
      <c r="D35" s="10" t="s">
        <v>314</v>
      </c>
      <c r="E35" s="14" t="s">
        <v>317</v>
      </c>
      <c r="F35" s="11" t="s">
        <v>314</v>
      </c>
      <c r="G35" t="str">
        <f t="shared" si="6"/>
        <v/>
      </c>
      <c r="H35" s="7" t="str">
        <f t="shared" si="7"/>
        <v>X</v>
      </c>
      <c r="I35" t="str">
        <f t="shared" si="8"/>
        <v/>
      </c>
      <c r="J35" t="s">
        <v>229</v>
      </c>
      <c r="K35" s="6" t="str">
        <f t="shared" si="9"/>
        <v/>
      </c>
      <c r="L35">
        <v>42</v>
      </c>
      <c r="M35" t="str">
        <f t="shared" si="10"/>
        <v/>
      </c>
      <c r="O35" t="str">
        <f t="shared" si="11"/>
        <v/>
      </c>
    </row>
    <row r="36" spans="1:15" ht="13" x14ac:dyDescent="0.3">
      <c r="A36" s="17" t="s">
        <v>26</v>
      </c>
      <c r="B36" s="2"/>
      <c r="C36" s="12" t="s">
        <v>320</v>
      </c>
      <c r="D36" s="10" t="s">
        <v>314</v>
      </c>
      <c r="E36" s="14" t="s">
        <v>321</v>
      </c>
      <c r="F36" s="11" t="s">
        <v>314</v>
      </c>
      <c r="G36" t="str">
        <f t="shared" si="6"/>
        <v/>
      </c>
      <c r="H36" s="7" t="str">
        <f t="shared" si="7"/>
        <v>X</v>
      </c>
      <c r="I36" t="str">
        <f t="shared" si="8"/>
        <v/>
      </c>
      <c r="J36" t="s">
        <v>229</v>
      </c>
      <c r="K36" s="6" t="str">
        <f t="shared" si="9"/>
        <v/>
      </c>
      <c r="L36">
        <v>45</v>
      </c>
      <c r="M36" t="str">
        <f t="shared" si="10"/>
        <v/>
      </c>
      <c r="O36" t="str">
        <f t="shared" si="11"/>
        <v/>
      </c>
    </row>
    <row r="37" spans="1:15" ht="13" x14ac:dyDescent="0.3">
      <c r="A37" s="17" t="s">
        <v>27</v>
      </c>
      <c r="B37" s="2"/>
      <c r="C37" s="12" t="s">
        <v>317</v>
      </c>
      <c r="D37" s="10" t="s">
        <v>314</v>
      </c>
      <c r="E37" s="14" t="s">
        <v>317</v>
      </c>
      <c r="F37" s="11" t="s">
        <v>314</v>
      </c>
      <c r="G37" t="str">
        <f t="shared" si="6"/>
        <v/>
      </c>
      <c r="H37" s="7" t="str">
        <f t="shared" si="7"/>
        <v>X</v>
      </c>
      <c r="I37" t="str">
        <f t="shared" si="8"/>
        <v/>
      </c>
      <c r="J37" t="s">
        <v>229</v>
      </c>
      <c r="K37" s="6" t="str">
        <f t="shared" si="9"/>
        <v/>
      </c>
      <c r="L37">
        <v>47</v>
      </c>
      <c r="M37" t="str">
        <f t="shared" si="10"/>
        <v/>
      </c>
      <c r="O37" t="str">
        <f t="shared" si="11"/>
        <v/>
      </c>
    </row>
    <row r="38" spans="1:15" ht="13" x14ac:dyDescent="0.3">
      <c r="A38" s="17" t="s">
        <v>28</v>
      </c>
      <c r="B38" s="2"/>
      <c r="C38" s="12" t="s">
        <v>317</v>
      </c>
      <c r="D38" s="10" t="s">
        <v>314</v>
      </c>
      <c r="E38" s="14" t="s">
        <v>320</v>
      </c>
      <c r="F38" s="11" t="s">
        <v>314</v>
      </c>
      <c r="G38" t="str">
        <f t="shared" si="6"/>
        <v/>
      </c>
      <c r="H38" s="7" t="str">
        <f t="shared" si="7"/>
        <v>X</v>
      </c>
      <c r="I38" t="str">
        <f t="shared" si="8"/>
        <v/>
      </c>
      <c r="J38" t="s">
        <v>229</v>
      </c>
      <c r="K38" s="6" t="str">
        <f t="shared" si="9"/>
        <v/>
      </c>
      <c r="L38">
        <v>48</v>
      </c>
      <c r="M38" t="str">
        <f t="shared" si="10"/>
        <v/>
      </c>
      <c r="O38" t="str">
        <f t="shared" si="11"/>
        <v/>
      </c>
    </row>
    <row r="39" spans="1:15" ht="13" x14ac:dyDescent="0.3">
      <c r="A39" s="17" t="s">
        <v>29</v>
      </c>
      <c r="B39" s="2"/>
      <c r="C39" s="12" t="s">
        <v>317</v>
      </c>
      <c r="D39" s="10" t="s">
        <v>314</v>
      </c>
      <c r="E39" s="14" t="s">
        <v>317</v>
      </c>
      <c r="F39" s="11" t="s">
        <v>314</v>
      </c>
      <c r="G39" t="str">
        <f t="shared" si="6"/>
        <v/>
      </c>
      <c r="H39" s="7" t="str">
        <f t="shared" si="7"/>
        <v>X</v>
      </c>
      <c r="I39" t="str">
        <f t="shared" si="8"/>
        <v/>
      </c>
      <c r="J39" t="s">
        <v>229</v>
      </c>
      <c r="K39" s="6" t="str">
        <f t="shared" si="9"/>
        <v/>
      </c>
      <c r="L39">
        <v>49</v>
      </c>
      <c r="M39" t="str">
        <f t="shared" si="10"/>
        <v/>
      </c>
      <c r="O39" t="str">
        <f t="shared" si="11"/>
        <v/>
      </c>
    </row>
    <row r="40" spans="1:15" ht="13" x14ac:dyDescent="0.3">
      <c r="A40" s="17" t="s">
        <v>30</v>
      </c>
      <c r="B40" s="2"/>
      <c r="C40" s="12" t="s">
        <v>317</v>
      </c>
      <c r="D40" s="10" t="s">
        <v>314</v>
      </c>
      <c r="E40" s="14" t="s">
        <v>317</v>
      </c>
      <c r="F40" s="11" t="s">
        <v>314</v>
      </c>
      <c r="G40" t="str">
        <f t="shared" si="6"/>
        <v/>
      </c>
      <c r="H40" s="7" t="str">
        <f t="shared" si="7"/>
        <v>X</v>
      </c>
      <c r="I40" t="str">
        <f t="shared" si="8"/>
        <v/>
      </c>
      <c r="J40" t="s">
        <v>229</v>
      </c>
      <c r="K40" s="6" t="str">
        <f t="shared" si="9"/>
        <v/>
      </c>
      <c r="L40">
        <v>50</v>
      </c>
      <c r="M40" t="str">
        <f t="shared" si="10"/>
        <v/>
      </c>
      <c r="O40" t="str">
        <f t="shared" si="11"/>
        <v/>
      </c>
    </row>
    <row r="41" spans="1:15" ht="13" x14ac:dyDescent="0.3">
      <c r="A41" s="17" t="s">
        <v>31</v>
      </c>
      <c r="B41" s="2"/>
      <c r="C41" s="12" t="s">
        <v>317</v>
      </c>
      <c r="D41" s="10" t="s">
        <v>314</v>
      </c>
      <c r="E41" s="14" t="s">
        <v>317</v>
      </c>
      <c r="F41" s="11" t="s">
        <v>314</v>
      </c>
      <c r="G41" t="str">
        <f t="shared" si="6"/>
        <v/>
      </c>
      <c r="H41" s="7" t="str">
        <f t="shared" si="7"/>
        <v>X</v>
      </c>
      <c r="I41" t="str">
        <f t="shared" si="8"/>
        <v/>
      </c>
      <c r="J41" t="s">
        <v>229</v>
      </c>
      <c r="K41" s="6" t="str">
        <f t="shared" si="9"/>
        <v/>
      </c>
      <c r="L41">
        <v>53</v>
      </c>
      <c r="M41" t="str">
        <f t="shared" si="10"/>
        <v/>
      </c>
      <c r="O41" t="str">
        <f t="shared" si="11"/>
        <v/>
      </c>
    </row>
    <row r="42" spans="1:15" ht="13" x14ac:dyDescent="0.3">
      <c r="A42" s="17" t="s">
        <v>32</v>
      </c>
      <c r="B42" s="2"/>
      <c r="C42" s="12" t="s">
        <v>320</v>
      </c>
      <c r="D42" s="10" t="s">
        <v>314</v>
      </c>
      <c r="E42" s="14" t="s">
        <v>340</v>
      </c>
      <c r="F42" s="11" t="s">
        <v>314</v>
      </c>
      <c r="G42" t="str">
        <f t="shared" si="6"/>
        <v/>
      </c>
      <c r="H42" s="7" t="str">
        <f t="shared" si="7"/>
        <v>X</v>
      </c>
      <c r="I42" t="str">
        <f t="shared" si="8"/>
        <v/>
      </c>
      <c r="J42" t="s">
        <v>229</v>
      </c>
      <c r="K42" s="6" t="str">
        <f t="shared" si="9"/>
        <v/>
      </c>
      <c r="L42">
        <v>54</v>
      </c>
      <c r="M42" t="str">
        <f t="shared" si="10"/>
        <v/>
      </c>
      <c r="O42" t="str">
        <f t="shared" si="11"/>
        <v/>
      </c>
    </row>
    <row r="43" spans="1:15" ht="13" x14ac:dyDescent="0.3">
      <c r="A43" s="17" t="s">
        <v>33</v>
      </c>
      <c r="B43" s="2"/>
      <c r="C43" s="12" t="s">
        <v>317</v>
      </c>
      <c r="D43" s="10" t="s">
        <v>314</v>
      </c>
      <c r="E43" s="14" t="s">
        <v>317</v>
      </c>
      <c r="F43" s="11" t="s">
        <v>314</v>
      </c>
      <c r="G43" t="str">
        <f t="shared" si="6"/>
        <v/>
      </c>
      <c r="H43" s="7" t="str">
        <f t="shared" si="7"/>
        <v>X</v>
      </c>
      <c r="I43" t="str">
        <f t="shared" si="8"/>
        <v/>
      </c>
      <c r="J43" t="s">
        <v>229</v>
      </c>
      <c r="K43" s="6" t="str">
        <f t="shared" si="9"/>
        <v/>
      </c>
      <c r="L43">
        <v>56</v>
      </c>
      <c r="M43" t="str">
        <f t="shared" si="10"/>
        <v/>
      </c>
      <c r="O43" t="str">
        <f t="shared" si="11"/>
        <v/>
      </c>
    </row>
    <row r="44" spans="1:15" ht="13" x14ac:dyDescent="0.3">
      <c r="A44" s="17" t="s">
        <v>34</v>
      </c>
      <c r="B44" s="2"/>
      <c r="C44" s="12" t="s">
        <v>317</v>
      </c>
      <c r="D44" s="10" t="s">
        <v>314</v>
      </c>
      <c r="E44" s="14" t="s">
        <v>328</v>
      </c>
      <c r="F44" s="11" t="s">
        <v>314</v>
      </c>
      <c r="G44" t="str">
        <f t="shared" si="6"/>
        <v/>
      </c>
      <c r="H44" s="7" t="str">
        <f t="shared" si="7"/>
        <v>X</v>
      </c>
      <c r="I44" t="str">
        <f t="shared" si="8"/>
        <v/>
      </c>
      <c r="J44" t="s">
        <v>229</v>
      </c>
      <c r="K44" s="6" t="str">
        <f t="shared" si="9"/>
        <v/>
      </c>
      <c r="L44">
        <v>57</v>
      </c>
      <c r="M44" t="str">
        <f t="shared" si="10"/>
        <v/>
      </c>
      <c r="O44" t="str">
        <f t="shared" si="11"/>
        <v/>
      </c>
    </row>
    <row r="45" spans="1:15" ht="13" x14ac:dyDescent="0.3">
      <c r="A45" s="17" t="s">
        <v>35</v>
      </c>
      <c r="B45" s="2"/>
      <c r="C45" s="12" t="s">
        <v>320</v>
      </c>
      <c r="D45" s="10" t="s">
        <v>314</v>
      </c>
      <c r="E45" s="14" t="s">
        <v>321</v>
      </c>
      <c r="F45" s="11" t="s">
        <v>314</v>
      </c>
      <c r="G45" t="str">
        <f t="shared" si="6"/>
        <v/>
      </c>
      <c r="H45" s="7" t="str">
        <f t="shared" si="7"/>
        <v>X</v>
      </c>
      <c r="I45" t="str">
        <f t="shared" si="8"/>
        <v/>
      </c>
      <c r="J45" t="s">
        <v>229</v>
      </c>
      <c r="K45" s="6" t="str">
        <f t="shared" si="9"/>
        <v/>
      </c>
      <c r="L45">
        <v>58</v>
      </c>
      <c r="M45" t="str">
        <f t="shared" si="10"/>
        <v/>
      </c>
      <c r="O45" t="str">
        <f t="shared" si="11"/>
        <v/>
      </c>
    </row>
    <row r="46" spans="1:15" ht="13" x14ac:dyDescent="0.3">
      <c r="A46" s="17" t="s">
        <v>36</v>
      </c>
      <c r="B46" s="2"/>
      <c r="C46" s="12" t="s">
        <v>319</v>
      </c>
      <c r="D46" s="10" t="s">
        <v>314</v>
      </c>
      <c r="E46" s="14" t="s">
        <v>320</v>
      </c>
      <c r="F46" s="11" t="s">
        <v>314</v>
      </c>
      <c r="G46" t="str">
        <f t="shared" si="6"/>
        <v/>
      </c>
      <c r="H46" s="7" t="str">
        <f t="shared" si="7"/>
        <v>X</v>
      </c>
      <c r="I46" t="str">
        <f t="shared" si="8"/>
        <v/>
      </c>
      <c r="J46" t="s">
        <v>229</v>
      </c>
      <c r="K46" s="6" t="str">
        <f t="shared" si="9"/>
        <v/>
      </c>
      <c r="L46">
        <v>59</v>
      </c>
      <c r="M46" t="str">
        <f t="shared" si="10"/>
        <v/>
      </c>
      <c r="O46" t="str">
        <f t="shared" si="11"/>
        <v/>
      </c>
    </row>
    <row r="47" spans="1:15" ht="13" x14ac:dyDescent="0.3">
      <c r="A47" s="17" t="s">
        <v>37</v>
      </c>
      <c r="B47" s="2"/>
      <c r="C47" s="12" t="s">
        <v>319</v>
      </c>
      <c r="D47" s="10" t="s">
        <v>314</v>
      </c>
      <c r="E47" s="14" t="s">
        <v>319</v>
      </c>
      <c r="F47" s="11" t="s">
        <v>314</v>
      </c>
      <c r="G47" t="str">
        <f t="shared" si="6"/>
        <v/>
      </c>
      <c r="H47" s="7" t="str">
        <f t="shared" si="7"/>
        <v>X</v>
      </c>
      <c r="I47" t="str">
        <f t="shared" si="8"/>
        <v/>
      </c>
      <c r="J47" t="s">
        <v>229</v>
      </c>
      <c r="K47" s="6" t="str">
        <f t="shared" si="9"/>
        <v/>
      </c>
      <c r="L47">
        <v>60</v>
      </c>
      <c r="M47" t="str">
        <f t="shared" si="10"/>
        <v/>
      </c>
      <c r="O47" t="str">
        <f t="shared" si="11"/>
        <v/>
      </c>
    </row>
    <row r="48" spans="1:15" ht="13" x14ac:dyDescent="0.3">
      <c r="A48" s="17" t="s">
        <v>38</v>
      </c>
      <c r="B48" s="2"/>
      <c r="C48" s="12" t="s">
        <v>317</v>
      </c>
      <c r="D48" s="10" t="s">
        <v>314</v>
      </c>
      <c r="E48" s="14" t="s">
        <v>317</v>
      </c>
      <c r="F48" s="11" t="s">
        <v>314</v>
      </c>
      <c r="G48" t="str">
        <f t="shared" si="6"/>
        <v/>
      </c>
      <c r="H48" s="7" t="str">
        <f t="shared" si="7"/>
        <v>X</v>
      </c>
      <c r="I48" t="str">
        <f t="shared" si="8"/>
        <v/>
      </c>
      <c r="J48" t="s">
        <v>229</v>
      </c>
      <c r="K48" s="6" t="str">
        <f t="shared" si="9"/>
        <v/>
      </c>
      <c r="L48">
        <v>61</v>
      </c>
      <c r="M48" t="str">
        <f t="shared" si="10"/>
        <v/>
      </c>
      <c r="O48" t="str">
        <f t="shared" si="11"/>
        <v/>
      </c>
    </row>
    <row r="49" spans="1:15" ht="13" x14ac:dyDescent="0.3">
      <c r="A49" s="20" t="s">
        <v>257</v>
      </c>
      <c r="B49" s="2"/>
      <c r="C49" s="12"/>
      <c r="D49" s="10"/>
      <c r="E49" s="14"/>
      <c r="F49" s="11"/>
      <c r="G49" t="str">
        <f t="shared" si="6"/>
        <v/>
      </c>
      <c r="H49" s="7" t="str">
        <f t="shared" si="7"/>
        <v/>
      </c>
      <c r="I49" t="str">
        <f t="shared" si="8"/>
        <v>amerikanjääkuikka</v>
      </c>
      <c r="J49" t="s">
        <v>229</v>
      </c>
      <c r="K49" s="6" t="str">
        <f t="shared" si="9"/>
        <v>amerikanjääkuikka</v>
      </c>
      <c r="L49">
        <v>63</v>
      </c>
      <c r="M49" t="str">
        <f t="shared" si="10"/>
        <v/>
      </c>
      <c r="O49" t="str">
        <f t="shared" si="11"/>
        <v/>
      </c>
    </row>
    <row r="50" spans="1:15" ht="13" x14ac:dyDescent="0.3">
      <c r="A50" s="17" t="s">
        <v>39</v>
      </c>
      <c r="B50" s="2"/>
      <c r="C50" s="12"/>
      <c r="D50" s="10"/>
      <c r="E50" s="14" t="s">
        <v>338</v>
      </c>
      <c r="F50" s="11" t="s">
        <v>314</v>
      </c>
      <c r="G50" t="str">
        <f t="shared" si="6"/>
        <v>ässä</v>
      </c>
      <c r="H50" s="7" t="str">
        <f t="shared" si="7"/>
        <v>X</v>
      </c>
      <c r="I50" t="str">
        <f t="shared" si="8"/>
        <v>jääkuikka</v>
      </c>
      <c r="J50" t="s">
        <v>229</v>
      </c>
      <c r="K50" s="6" t="str">
        <f t="shared" si="9"/>
        <v/>
      </c>
      <c r="L50">
        <v>64</v>
      </c>
      <c r="M50" t="str">
        <f t="shared" si="10"/>
        <v/>
      </c>
      <c r="O50" t="str">
        <f t="shared" si="11"/>
        <v>jääkuikka</v>
      </c>
    </row>
    <row r="51" spans="1:15" ht="13" x14ac:dyDescent="0.3">
      <c r="A51" s="17" t="s">
        <v>241</v>
      </c>
      <c r="B51" s="2"/>
      <c r="C51" s="12" t="s">
        <v>329</v>
      </c>
      <c r="D51" s="10" t="s">
        <v>314</v>
      </c>
      <c r="E51" s="14"/>
      <c r="F51" s="11"/>
      <c r="G51" t="str">
        <f t="shared" si="6"/>
        <v>ässä</v>
      </c>
      <c r="H51" s="7" t="str">
        <f t="shared" si="7"/>
        <v>X</v>
      </c>
      <c r="I51" t="str">
        <f t="shared" si="8"/>
        <v/>
      </c>
      <c r="J51" t="s">
        <v>229</v>
      </c>
      <c r="K51" s="6"/>
      <c r="L51">
        <v>64.099999999999994</v>
      </c>
      <c r="M51" t="str">
        <f t="shared" si="10"/>
        <v>amerikanjääkuikka / jääkuikka</v>
      </c>
      <c r="O51" t="str">
        <f t="shared" si="11"/>
        <v/>
      </c>
    </row>
    <row r="52" spans="1:15" ht="13" x14ac:dyDescent="0.3">
      <c r="A52" s="17" t="s">
        <v>40</v>
      </c>
      <c r="B52" s="2"/>
      <c r="C52" s="12" t="s">
        <v>340</v>
      </c>
      <c r="D52" s="10" t="s">
        <v>314</v>
      </c>
      <c r="E52" s="14" t="s">
        <v>331</v>
      </c>
      <c r="F52" s="11" t="s">
        <v>314</v>
      </c>
      <c r="G52" t="str">
        <f t="shared" si="6"/>
        <v/>
      </c>
      <c r="H52" s="7" t="str">
        <f t="shared" si="7"/>
        <v>X</v>
      </c>
      <c r="I52" t="str">
        <f t="shared" si="8"/>
        <v/>
      </c>
      <c r="J52" t="s">
        <v>229</v>
      </c>
      <c r="K52" s="6" t="str">
        <f t="shared" si="9"/>
        <v/>
      </c>
      <c r="L52">
        <v>65</v>
      </c>
      <c r="M52" t="str">
        <f t="shared" si="10"/>
        <v/>
      </c>
      <c r="O52" t="str">
        <f t="shared" si="11"/>
        <v/>
      </c>
    </row>
    <row r="53" spans="1:15" ht="13" x14ac:dyDescent="0.3">
      <c r="A53" s="17" t="s">
        <v>41</v>
      </c>
      <c r="B53" s="2"/>
      <c r="C53" s="12" t="s">
        <v>317</v>
      </c>
      <c r="D53" s="10" t="s">
        <v>314</v>
      </c>
      <c r="E53" s="14" t="s">
        <v>317</v>
      </c>
      <c r="F53" s="11" t="s">
        <v>314</v>
      </c>
      <c r="G53" t="str">
        <f t="shared" si="6"/>
        <v/>
      </c>
      <c r="H53" s="7" t="str">
        <f t="shared" si="7"/>
        <v>X</v>
      </c>
      <c r="I53" t="str">
        <f t="shared" si="8"/>
        <v/>
      </c>
      <c r="J53" t="s">
        <v>229</v>
      </c>
      <c r="K53" s="6" t="str">
        <f t="shared" si="9"/>
        <v/>
      </c>
      <c r="L53">
        <v>66</v>
      </c>
      <c r="M53" t="str">
        <f t="shared" si="10"/>
        <v/>
      </c>
      <c r="O53" t="str">
        <f t="shared" si="11"/>
        <v/>
      </c>
    </row>
    <row r="54" spans="1:15" ht="13" x14ac:dyDescent="0.3">
      <c r="A54" s="17" t="s">
        <v>42</v>
      </c>
      <c r="B54" s="2"/>
      <c r="C54" s="12" t="s">
        <v>320</v>
      </c>
      <c r="D54" s="10" t="s">
        <v>314</v>
      </c>
      <c r="E54" s="14" t="s">
        <v>317</v>
      </c>
      <c r="F54" s="11" t="s">
        <v>314</v>
      </c>
      <c r="G54" t="str">
        <f t="shared" si="6"/>
        <v/>
      </c>
      <c r="H54" s="7" t="str">
        <f t="shared" si="7"/>
        <v>X</v>
      </c>
      <c r="I54" t="str">
        <f t="shared" si="8"/>
        <v/>
      </c>
      <c r="J54" t="s">
        <v>229</v>
      </c>
      <c r="K54" s="6" t="str">
        <f t="shared" si="9"/>
        <v/>
      </c>
      <c r="L54">
        <v>67</v>
      </c>
      <c r="M54" t="str">
        <f t="shared" si="10"/>
        <v/>
      </c>
      <c r="O54" t="str">
        <f t="shared" si="11"/>
        <v/>
      </c>
    </row>
    <row r="55" spans="1:15" ht="13" x14ac:dyDescent="0.3">
      <c r="A55" s="17" t="s">
        <v>43</v>
      </c>
      <c r="B55" s="2"/>
      <c r="C55" s="12" t="s">
        <v>317</v>
      </c>
      <c r="D55" s="10" t="s">
        <v>314</v>
      </c>
      <c r="E55" s="14" t="s">
        <v>317</v>
      </c>
      <c r="F55" s="11" t="s">
        <v>314</v>
      </c>
      <c r="G55" t="str">
        <f t="shared" si="6"/>
        <v/>
      </c>
      <c r="H55" s="7" t="str">
        <f t="shared" si="7"/>
        <v>X</v>
      </c>
      <c r="I55" t="str">
        <f t="shared" si="8"/>
        <v/>
      </c>
      <c r="J55" t="s">
        <v>229</v>
      </c>
      <c r="K55" s="6" t="str">
        <f t="shared" si="9"/>
        <v/>
      </c>
      <c r="L55">
        <v>68</v>
      </c>
      <c r="M55" t="str">
        <f t="shared" si="10"/>
        <v/>
      </c>
      <c r="O55" t="str">
        <f t="shared" si="11"/>
        <v/>
      </c>
    </row>
    <row r="56" spans="1:15" ht="13" x14ac:dyDescent="0.3">
      <c r="A56" s="20" t="s">
        <v>262</v>
      </c>
      <c r="B56" s="2"/>
      <c r="C56" s="12"/>
      <c r="D56" s="10"/>
      <c r="E56" s="14"/>
      <c r="F56" s="11"/>
      <c r="G56" t="str">
        <f t="shared" si="6"/>
        <v/>
      </c>
      <c r="H56" s="7" t="str">
        <f t="shared" si="7"/>
        <v/>
      </c>
      <c r="I56" t="str">
        <f t="shared" si="8"/>
        <v>suula</v>
      </c>
      <c r="J56" t="s">
        <v>229</v>
      </c>
      <c r="K56" s="6" t="str">
        <f t="shared" si="9"/>
        <v>suula</v>
      </c>
      <c r="L56">
        <v>78</v>
      </c>
      <c r="M56" t="str">
        <f t="shared" si="10"/>
        <v/>
      </c>
      <c r="O56" t="str">
        <f t="shared" si="11"/>
        <v/>
      </c>
    </row>
    <row r="57" spans="1:15" ht="13" x14ac:dyDescent="0.3">
      <c r="A57" s="17" t="s">
        <v>44</v>
      </c>
      <c r="B57" s="2"/>
      <c r="C57" s="12" t="s">
        <v>317</v>
      </c>
      <c r="D57" s="10" t="s">
        <v>314</v>
      </c>
      <c r="E57" s="14" t="s">
        <v>317</v>
      </c>
      <c r="F57" s="11" t="s">
        <v>314</v>
      </c>
      <c r="G57" t="str">
        <f t="shared" si="6"/>
        <v/>
      </c>
      <c r="H57" s="7" t="str">
        <f t="shared" si="7"/>
        <v>X</v>
      </c>
      <c r="I57" t="str">
        <f t="shared" si="8"/>
        <v/>
      </c>
      <c r="J57" t="s">
        <v>229</v>
      </c>
      <c r="K57" s="6" t="str">
        <f t="shared" si="9"/>
        <v/>
      </c>
      <c r="L57">
        <v>79</v>
      </c>
      <c r="M57" t="str">
        <f t="shared" si="10"/>
        <v/>
      </c>
      <c r="O57" t="str">
        <f t="shared" si="11"/>
        <v/>
      </c>
    </row>
    <row r="58" spans="1:15" ht="13" x14ac:dyDescent="0.3">
      <c r="A58" s="17" t="s">
        <v>46</v>
      </c>
      <c r="B58" s="2"/>
      <c r="C58" s="12" t="s">
        <v>343</v>
      </c>
      <c r="D58" s="10" t="s">
        <v>314</v>
      </c>
      <c r="E58" s="14"/>
      <c r="F58" s="11"/>
      <c r="G58" t="str">
        <f t="shared" si="6"/>
        <v>ässä</v>
      </c>
      <c r="H58" s="7" t="str">
        <f t="shared" si="7"/>
        <v>X</v>
      </c>
      <c r="I58" t="str">
        <f t="shared" si="8"/>
        <v/>
      </c>
      <c r="J58" t="s">
        <v>229</v>
      </c>
      <c r="K58" s="6" t="str">
        <f t="shared" si="9"/>
        <v>kaulushaikara</v>
      </c>
      <c r="L58">
        <v>83</v>
      </c>
      <c r="M58" t="str">
        <f t="shared" si="10"/>
        <v>kaulushaikara</v>
      </c>
      <c r="O58" t="str">
        <f t="shared" si="11"/>
        <v/>
      </c>
    </row>
    <row r="59" spans="1:15" ht="13" x14ac:dyDescent="0.3">
      <c r="A59" s="23" t="s">
        <v>283</v>
      </c>
      <c r="B59" s="2"/>
      <c r="C59" s="12"/>
      <c r="D59" s="10"/>
      <c r="E59" s="14"/>
      <c r="F59" s="11"/>
      <c r="G59" t="str">
        <f t="shared" si="6"/>
        <v/>
      </c>
      <c r="H59" s="7" t="str">
        <f t="shared" si="7"/>
        <v/>
      </c>
      <c r="I59" t="str">
        <f t="shared" si="8"/>
        <v>rääkkähaikara</v>
      </c>
      <c r="J59" t="s">
        <v>229</v>
      </c>
      <c r="K59" s="6" t="str">
        <f t="shared" si="9"/>
        <v>rääkkähaikara</v>
      </c>
      <c r="L59">
        <v>86</v>
      </c>
      <c r="M59" t="str">
        <f t="shared" si="10"/>
        <v/>
      </c>
      <c r="O59" t="str">
        <f t="shared" si="11"/>
        <v/>
      </c>
    </row>
    <row r="60" spans="1:15" ht="13" x14ac:dyDescent="0.3">
      <c r="A60" s="17" t="s">
        <v>45</v>
      </c>
      <c r="B60" s="2"/>
      <c r="C60" s="12"/>
      <c r="D60" s="10"/>
      <c r="E60" s="14"/>
      <c r="F60" s="11"/>
      <c r="G60" t="str">
        <f t="shared" si="6"/>
        <v/>
      </c>
      <c r="H60" s="7" t="str">
        <f t="shared" si="7"/>
        <v/>
      </c>
      <c r="I60" t="str">
        <f t="shared" si="8"/>
        <v>lehmähaikara</v>
      </c>
      <c r="J60" t="s">
        <v>229</v>
      </c>
      <c r="K60" s="6" t="str">
        <f t="shared" si="9"/>
        <v>lehmähaikara</v>
      </c>
      <c r="L60">
        <v>87</v>
      </c>
      <c r="M60" t="str">
        <f t="shared" si="10"/>
        <v/>
      </c>
      <c r="O60" t="str">
        <f t="shared" si="11"/>
        <v/>
      </c>
    </row>
    <row r="61" spans="1:15" ht="13" x14ac:dyDescent="0.3">
      <c r="A61" s="17" t="s">
        <v>266</v>
      </c>
      <c r="B61" s="2"/>
      <c r="C61" s="12" t="s">
        <v>317</v>
      </c>
      <c r="D61" s="10" t="s">
        <v>314</v>
      </c>
      <c r="E61" s="14" t="s">
        <v>317</v>
      </c>
      <c r="F61" s="11" t="s">
        <v>314</v>
      </c>
      <c r="G61" t="str">
        <f t="shared" si="6"/>
        <v/>
      </c>
      <c r="H61" s="7" t="str">
        <f t="shared" si="7"/>
        <v>X</v>
      </c>
      <c r="I61" t="str">
        <f t="shared" si="8"/>
        <v/>
      </c>
      <c r="J61" t="s">
        <v>229</v>
      </c>
      <c r="K61" s="6" t="str">
        <f t="shared" si="9"/>
        <v/>
      </c>
      <c r="L61">
        <v>89</v>
      </c>
      <c r="M61" t="str">
        <f t="shared" si="10"/>
        <v/>
      </c>
      <c r="O61" t="str">
        <f t="shared" si="11"/>
        <v/>
      </c>
    </row>
    <row r="62" spans="1:15" ht="13" x14ac:dyDescent="0.3">
      <c r="A62" s="17" t="s">
        <v>47</v>
      </c>
      <c r="B62" s="2"/>
      <c r="C62" s="12" t="s">
        <v>320</v>
      </c>
      <c r="D62" s="10" t="s">
        <v>314</v>
      </c>
      <c r="E62" s="14" t="s">
        <v>317</v>
      </c>
      <c r="F62" s="11" t="s">
        <v>314</v>
      </c>
      <c r="G62" t="str">
        <f t="shared" si="6"/>
        <v/>
      </c>
      <c r="H62" s="7" t="str">
        <f t="shared" si="7"/>
        <v>X</v>
      </c>
      <c r="I62" t="str">
        <f t="shared" si="8"/>
        <v/>
      </c>
      <c r="J62" t="s">
        <v>229</v>
      </c>
      <c r="K62" s="6" t="str">
        <f t="shared" si="9"/>
        <v/>
      </c>
      <c r="L62">
        <v>90</v>
      </c>
      <c r="M62" t="str">
        <f t="shared" si="10"/>
        <v/>
      </c>
      <c r="O62" t="str">
        <f t="shared" si="11"/>
        <v/>
      </c>
    </row>
    <row r="63" spans="1:15" ht="13" x14ac:dyDescent="0.3">
      <c r="A63" s="17" t="s">
        <v>48</v>
      </c>
      <c r="B63" s="2"/>
      <c r="C63" s="12"/>
      <c r="D63" s="10"/>
      <c r="E63" s="14"/>
      <c r="F63" s="11"/>
      <c r="G63" t="str">
        <f t="shared" si="6"/>
        <v/>
      </c>
      <c r="H63" s="7" t="str">
        <f t="shared" si="7"/>
        <v/>
      </c>
      <c r="I63" t="str">
        <f t="shared" si="8"/>
        <v>kattohaikara</v>
      </c>
      <c r="J63" t="s">
        <v>229</v>
      </c>
      <c r="K63" s="6" t="str">
        <f t="shared" si="9"/>
        <v>kattohaikara</v>
      </c>
      <c r="L63">
        <v>93</v>
      </c>
      <c r="M63" t="str">
        <f t="shared" si="10"/>
        <v/>
      </c>
      <c r="O63" t="str">
        <f t="shared" si="11"/>
        <v/>
      </c>
    </row>
    <row r="64" spans="1:15" ht="13" x14ac:dyDescent="0.3">
      <c r="A64" s="21" t="s">
        <v>284</v>
      </c>
      <c r="B64" s="2"/>
      <c r="C64" s="12"/>
      <c r="D64" s="10"/>
      <c r="E64" s="14"/>
      <c r="F64" s="11"/>
      <c r="G64" t="str">
        <f t="shared" si="6"/>
        <v/>
      </c>
      <c r="H64" s="7" t="str">
        <f t="shared" si="7"/>
        <v/>
      </c>
      <c r="I64" t="str">
        <f t="shared" si="8"/>
        <v>mehiläishaukka</v>
      </c>
      <c r="J64" t="s">
        <v>229</v>
      </c>
      <c r="K64" s="6" t="str">
        <f t="shared" si="9"/>
        <v>mehiläishaukka</v>
      </c>
      <c r="L64">
        <v>96</v>
      </c>
      <c r="M64" t="str">
        <f t="shared" si="10"/>
        <v/>
      </c>
      <c r="O64" t="str">
        <f t="shared" si="11"/>
        <v/>
      </c>
    </row>
    <row r="65" spans="1:15" ht="13" x14ac:dyDescent="0.3">
      <c r="A65" s="20" t="s">
        <v>256</v>
      </c>
      <c r="B65" s="2"/>
      <c r="C65" s="12"/>
      <c r="D65" s="10"/>
      <c r="E65" s="14"/>
      <c r="F65" s="11"/>
      <c r="G65" t="str">
        <f t="shared" si="6"/>
        <v/>
      </c>
      <c r="H65" s="7" t="str">
        <f t="shared" si="7"/>
        <v/>
      </c>
      <c r="I65" t="str">
        <f t="shared" si="8"/>
        <v>haarahaukka</v>
      </c>
      <c r="J65" t="s">
        <v>229</v>
      </c>
      <c r="K65" s="6" t="str">
        <f t="shared" si="9"/>
        <v>haarahaukka</v>
      </c>
      <c r="L65">
        <v>97</v>
      </c>
      <c r="M65" t="str">
        <f t="shared" si="10"/>
        <v/>
      </c>
      <c r="O65" t="str">
        <f t="shared" si="11"/>
        <v/>
      </c>
    </row>
    <row r="66" spans="1:15" ht="13" x14ac:dyDescent="0.3">
      <c r="A66" s="17" t="s">
        <v>49</v>
      </c>
      <c r="B66" s="2"/>
      <c r="C66" s="12" t="s">
        <v>317</v>
      </c>
      <c r="D66" s="10" t="s">
        <v>314</v>
      </c>
      <c r="E66" s="14" t="s">
        <v>317</v>
      </c>
      <c r="F66" s="11" t="s">
        <v>314</v>
      </c>
      <c r="G66" t="str">
        <f t="shared" si="6"/>
        <v/>
      </c>
      <c r="H66" s="7" t="str">
        <f t="shared" si="7"/>
        <v>X</v>
      </c>
      <c r="I66" t="str">
        <f t="shared" si="8"/>
        <v/>
      </c>
      <c r="J66" t="s">
        <v>229</v>
      </c>
      <c r="K66" s="6" t="str">
        <f t="shared" si="9"/>
        <v/>
      </c>
      <c r="L66">
        <v>100</v>
      </c>
      <c r="M66" t="str">
        <f t="shared" si="10"/>
        <v/>
      </c>
      <c r="O66" t="str">
        <f t="shared" si="11"/>
        <v/>
      </c>
    </row>
    <row r="67" spans="1:15" ht="13" x14ac:dyDescent="0.3">
      <c r="A67" s="16" t="s">
        <v>274</v>
      </c>
      <c r="B67" s="2"/>
      <c r="C67" s="12"/>
      <c r="D67" s="10"/>
      <c r="E67" s="14"/>
      <c r="F67" s="11"/>
      <c r="G67" t="str">
        <f t="shared" si="6"/>
        <v/>
      </c>
      <c r="H67" s="7" t="str">
        <f t="shared" si="7"/>
        <v/>
      </c>
      <c r="I67" t="str">
        <f t="shared" si="8"/>
        <v>munkkikorppikotka</v>
      </c>
      <c r="J67" t="s">
        <v>229</v>
      </c>
      <c r="K67" s="6" t="str">
        <f t="shared" si="9"/>
        <v>munkkikorppikotka</v>
      </c>
      <c r="L67">
        <v>103</v>
      </c>
      <c r="M67" t="str">
        <f t="shared" si="10"/>
        <v/>
      </c>
      <c r="O67" t="str">
        <f t="shared" si="11"/>
        <v/>
      </c>
    </row>
    <row r="68" spans="1:15" ht="13" x14ac:dyDescent="0.3">
      <c r="A68" s="20" t="s">
        <v>50</v>
      </c>
      <c r="B68" s="2"/>
      <c r="C68" s="12" t="s">
        <v>320</v>
      </c>
      <c r="D68" s="10" t="s">
        <v>314</v>
      </c>
      <c r="E68" s="14" t="s">
        <v>320</v>
      </c>
      <c r="F68" s="11" t="s">
        <v>314</v>
      </c>
      <c r="G68" t="str">
        <f t="shared" si="6"/>
        <v/>
      </c>
      <c r="H68" s="7" t="str">
        <f t="shared" si="7"/>
        <v>X</v>
      </c>
      <c r="I68" t="str">
        <f t="shared" si="8"/>
        <v/>
      </c>
      <c r="J68" t="s">
        <v>229</v>
      </c>
      <c r="K68" s="6" t="str">
        <f t="shared" si="9"/>
        <v/>
      </c>
      <c r="L68">
        <v>105</v>
      </c>
      <c r="M68" t="str">
        <f t="shared" si="10"/>
        <v/>
      </c>
      <c r="O68" t="str">
        <f t="shared" si="11"/>
        <v/>
      </c>
    </row>
    <row r="69" spans="1:15" ht="13" x14ac:dyDescent="0.3">
      <c r="A69" s="17" t="s">
        <v>51</v>
      </c>
      <c r="B69" s="2"/>
      <c r="C69" s="12" t="s">
        <v>317</v>
      </c>
      <c r="D69" s="10" t="s">
        <v>314</v>
      </c>
      <c r="E69" s="14" t="s">
        <v>317</v>
      </c>
      <c r="F69" s="11" t="s">
        <v>314</v>
      </c>
      <c r="G69" t="str">
        <f t="shared" ref="G69:G134" si="12">IF(COUNTIF(D69:F69,"x")=1,"ässä","")</f>
        <v/>
      </c>
      <c r="H69" s="7" t="str">
        <f t="shared" ref="H69:H134" si="13">IF(OR(D69="X",F69="X"),"X","")</f>
        <v>X</v>
      </c>
      <c r="I69" t="str">
        <f t="shared" ref="I69:I135" si="14">IF(D69="",A69,"")</f>
        <v/>
      </c>
      <c r="J69" t="s">
        <v>229</v>
      </c>
      <c r="K69" s="6" t="str">
        <f t="shared" ref="K69:K134" si="15">IF(F69="",A69,"")</f>
        <v/>
      </c>
      <c r="L69">
        <v>106</v>
      </c>
      <c r="M69" t="str">
        <f t="shared" ref="M69:M134" si="16">IF(AND(D69="x",F69&lt;&gt;"x"),A69,"")</f>
        <v/>
      </c>
      <c r="O69" t="str">
        <f t="shared" ref="O69:O134" si="17">IF(AND(D69&lt;&gt;"x",F69="x"),A69,"")</f>
        <v/>
      </c>
    </row>
    <row r="70" spans="1:15" ht="13" x14ac:dyDescent="0.3">
      <c r="A70" s="20" t="s">
        <v>242</v>
      </c>
      <c r="B70" s="2"/>
      <c r="C70" s="12" t="s">
        <v>328</v>
      </c>
      <c r="D70" s="10" t="s">
        <v>314</v>
      </c>
      <c r="E70" s="14"/>
      <c r="F70" s="11"/>
      <c r="G70" t="str">
        <f t="shared" si="12"/>
        <v>ässä</v>
      </c>
      <c r="H70" s="7" t="str">
        <f t="shared" si="13"/>
        <v>X</v>
      </c>
      <c r="I70" t="str">
        <f t="shared" si="14"/>
        <v/>
      </c>
      <c r="J70" t="s">
        <v>229</v>
      </c>
      <c r="K70" s="6" t="str">
        <f t="shared" si="15"/>
        <v>arosuohaukka</v>
      </c>
      <c r="L70">
        <v>107</v>
      </c>
      <c r="O70" t="str">
        <f t="shared" si="17"/>
        <v/>
      </c>
    </row>
    <row r="71" spans="1:15" ht="13" x14ac:dyDescent="0.3">
      <c r="A71" s="17" t="s">
        <v>252</v>
      </c>
      <c r="B71" s="2"/>
      <c r="C71" s="12"/>
      <c r="D71" s="10"/>
      <c r="E71" s="14"/>
      <c r="F71" s="11"/>
      <c r="G71" t="str">
        <f t="shared" si="12"/>
        <v/>
      </c>
      <c r="H71" s="7" t="str">
        <f t="shared" si="13"/>
        <v/>
      </c>
      <c r="J71" t="s">
        <v>229</v>
      </c>
      <c r="K71" s="6" t="str">
        <f t="shared" si="15"/>
        <v>arosuohaukka / niittysuohaukka</v>
      </c>
      <c r="L71">
        <v>108.1</v>
      </c>
      <c r="M71" t="str">
        <f t="shared" si="16"/>
        <v/>
      </c>
    </row>
    <row r="72" spans="1:15" ht="13" x14ac:dyDescent="0.3">
      <c r="A72" s="17" t="s">
        <v>52</v>
      </c>
      <c r="B72" s="2"/>
      <c r="C72" s="12" t="s">
        <v>317</v>
      </c>
      <c r="D72" s="10" t="s">
        <v>314</v>
      </c>
      <c r="E72" s="14" t="s">
        <v>317</v>
      </c>
      <c r="F72" s="11" t="s">
        <v>314</v>
      </c>
      <c r="G72" t="str">
        <f t="shared" si="12"/>
        <v/>
      </c>
      <c r="H72" s="7" t="str">
        <f t="shared" si="13"/>
        <v>X</v>
      </c>
      <c r="I72" t="str">
        <f t="shared" si="14"/>
        <v/>
      </c>
      <c r="J72" t="s">
        <v>229</v>
      </c>
      <c r="K72" s="6" t="str">
        <f t="shared" si="15"/>
        <v/>
      </c>
      <c r="L72">
        <v>109</v>
      </c>
      <c r="M72" t="str">
        <f t="shared" si="16"/>
        <v/>
      </c>
      <c r="O72" t="str">
        <f t="shared" si="17"/>
        <v/>
      </c>
    </row>
    <row r="73" spans="1:15" ht="13" x14ac:dyDescent="0.3">
      <c r="A73" s="17" t="s">
        <v>53</v>
      </c>
      <c r="B73" s="2"/>
      <c r="C73" s="12" t="s">
        <v>317</v>
      </c>
      <c r="D73" s="10" t="s">
        <v>314</v>
      </c>
      <c r="E73" s="14" t="s">
        <v>317</v>
      </c>
      <c r="F73" s="11" t="s">
        <v>314</v>
      </c>
      <c r="G73" t="str">
        <f t="shared" si="12"/>
        <v/>
      </c>
      <c r="H73" s="7" t="str">
        <f t="shared" si="13"/>
        <v>X</v>
      </c>
      <c r="I73" t="str">
        <f t="shared" si="14"/>
        <v/>
      </c>
      <c r="J73" t="s">
        <v>229</v>
      </c>
      <c r="K73" s="6" t="str">
        <f t="shared" si="15"/>
        <v/>
      </c>
      <c r="L73">
        <v>110</v>
      </c>
      <c r="M73" t="str">
        <f t="shared" si="16"/>
        <v/>
      </c>
      <c r="O73" t="str">
        <f t="shared" si="17"/>
        <v/>
      </c>
    </row>
    <row r="74" spans="1:15" ht="13" x14ac:dyDescent="0.3">
      <c r="A74" s="17" t="s">
        <v>54</v>
      </c>
      <c r="B74" s="2"/>
      <c r="C74" s="12" t="s">
        <v>317</v>
      </c>
      <c r="D74" s="10" t="s">
        <v>314</v>
      </c>
      <c r="E74" s="14" t="s">
        <v>319</v>
      </c>
      <c r="F74" s="11" t="s">
        <v>314</v>
      </c>
      <c r="G74" t="str">
        <f t="shared" si="12"/>
        <v/>
      </c>
      <c r="H74" s="7" t="str">
        <f t="shared" si="13"/>
        <v>X</v>
      </c>
      <c r="I74" t="str">
        <f t="shared" si="14"/>
        <v/>
      </c>
      <c r="J74" t="s">
        <v>229</v>
      </c>
      <c r="K74" s="6" t="str">
        <f t="shared" si="15"/>
        <v/>
      </c>
      <c r="L74">
        <v>111</v>
      </c>
      <c r="M74" t="str">
        <f t="shared" si="16"/>
        <v/>
      </c>
      <c r="O74" t="str">
        <f t="shared" si="17"/>
        <v/>
      </c>
    </row>
    <row r="75" spans="1:15" ht="13" x14ac:dyDescent="0.3">
      <c r="A75" s="17" t="s">
        <v>55</v>
      </c>
      <c r="B75" s="2"/>
      <c r="C75" s="12" t="s">
        <v>320</v>
      </c>
      <c r="D75" s="10" t="s">
        <v>314</v>
      </c>
      <c r="E75" s="14" t="s">
        <v>317</v>
      </c>
      <c r="F75" s="11" t="s">
        <v>314</v>
      </c>
      <c r="G75" t="str">
        <f t="shared" si="12"/>
        <v/>
      </c>
      <c r="H75" s="7" t="str">
        <f t="shared" si="13"/>
        <v>X</v>
      </c>
      <c r="I75" t="str">
        <f t="shared" si="14"/>
        <v/>
      </c>
      <c r="J75" t="s">
        <v>229</v>
      </c>
      <c r="K75" s="6" t="str">
        <f t="shared" si="15"/>
        <v/>
      </c>
      <c r="L75">
        <v>113</v>
      </c>
      <c r="M75" t="str">
        <f t="shared" si="16"/>
        <v/>
      </c>
      <c r="O75" t="str">
        <f t="shared" si="17"/>
        <v/>
      </c>
    </row>
    <row r="76" spans="1:15" ht="13" x14ac:dyDescent="0.3">
      <c r="A76" s="20" t="s">
        <v>285</v>
      </c>
      <c r="B76" s="2"/>
      <c r="C76" s="12"/>
      <c r="D76" s="10"/>
      <c r="E76" s="14"/>
      <c r="F76" s="11"/>
      <c r="G76" t="str">
        <f t="shared" si="12"/>
        <v/>
      </c>
      <c r="H76" s="7" t="str">
        <f t="shared" si="13"/>
        <v/>
      </c>
      <c r="I76" t="str">
        <f t="shared" si="14"/>
        <v>kiljukotka</v>
      </c>
      <c r="J76" t="s">
        <v>229</v>
      </c>
      <c r="K76" s="6" t="str">
        <f t="shared" si="15"/>
        <v>kiljukotka</v>
      </c>
      <c r="L76">
        <v>114</v>
      </c>
      <c r="M76" t="str">
        <f t="shared" si="16"/>
        <v/>
      </c>
      <c r="O76" t="str">
        <f t="shared" si="17"/>
        <v/>
      </c>
    </row>
    <row r="77" spans="1:15" ht="13" x14ac:dyDescent="0.3">
      <c r="A77" s="17" t="s">
        <v>286</v>
      </c>
      <c r="B77" s="2"/>
      <c r="C77" s="12"/>
      <c r="D77" s="10"/>
      <c r="E77" s="14"/>
      <c r="F77" s="11"/>
      <c r="G77" t="str">
        <f t="shared" si="12"/>
        <v/>
      </c>
      <c r="H77" s="7" t="str">
        <f t="shared" si="13"/>
        <v/>
      </c>
      <c r="I77" t="str">
        <f t="shared" si="14"/>
        <v>pikkukiljukotka</v>
      </c>
      <c r="J77" t="s">
        <v>229</v>
      </c>
      <c r="K77" s="6" t="str">
        <f t="shared" si="15"/>
        <v>pikkukiljukotka</v>
      </c>
      <c r="L77">
        <v>115</v>
      </c>
      <c r="M77" t="str">
        <f t="shared" si="16"/>
        <v/>
      </c>
      <c r="O77" t="str">
        <f t="shared" si="17"/>
        <v/>
      </c>
    </row>
    <row r="78" spans="1:15" ht="13" x14ac:dyDescent="0.3">
      <c r="A78" s="17" t="s">
        <v>56</v>
      </c>
      <c r="B78" s="2"/>
      <c r="C78" s="12" t="s">
        <v>317</v>
      </c>
      <c r="D78" s="10" t="s">
        <v>314</v>
      </c>
      <c r="E78" s="14" t="s">
        <v>328</v>
      </c>
      <c r="F78" s="11" t="s">
        <v>314</v>
      </c>
      <c r="G78" t="str">
        <f t="shared" si="12"/>
        <v/>
      </c>
      <c r="H78" s="7" t="str">
        <f t="shared" si="13"/>
        <v>X</v>
      </c>
      <c r="I78" t="str">
        <f t="shared" si="14"/>
        <v/>
      </c>
      <c r="J78" t="s">
        <v>229</v>
      </c>
      <c r="K78" s="6" t="str">
        <f t="shared" si="15"/>
        <v/>
      </c>
      <c r="L78">
        <v>117</v>
      </c>
      <c r="M78" t="str">
        <f t="shared" si="16"/>
        <v/>
      </c>
      <c r="O78" t="str">
        <f t="shared" si="17"/>
        <v/>
      </c>
    </row>
    <row r="79" spans="1:15" ht="13" x14ac:dyDescent="0.3">
      <c r="A79" s="17" t="s">
        <v>231</v>
      </c>
      <c r="B79" s="2"/>
      <c r="C79" s="12"/>
      <c r="D79" s="10"/>
      <c r="E79" s="14"/>
      <c r="F79" s="11"/>
      <c r="G79" t="str">
        <f t="shared" si="12"/>
        <v/>
      </c>
      <c r="H79" s="7" t="str">
        <f t="shared" si="13"/>
        <v/>
      </c>
      <c r="I79" t="str">
        <f t="shared" si="14"/>
        <v>sääksi</v>
      </c>
      <c r="J79" t="s">
        <v>229</v>
      </c>
      <c r="K79" s="6" t="str">
        <f t="shared" si="15"/>
        <v>sääksi</v>
      </c>
      <c r="L79">
        <v>120</v>
      </c>
      <c r="M79" t="str">
        <f t="shared" si="16"/>
        <v/>
      </c>
      <c r="O79" t="str">
        <f t="shared" si="17"/>
        <v/>
      </c>
    </row>
    <row r="80" spans="1:15" ht="13" x14ac:dyDescent="0.3">
      <c r="A80" s="17" t="s">
        <v>57</v>
      </c>
      <c r="B80" s="2"/>
      <c r="C80" s="12" t="s">
        <v>320</v>
      </c>
      <c r="D80" s="10" t="s">
        <v>314</v>
      </c>
      <c r="E80" s="14" t="s">
        <v>317</v>
      </c>
      <c r="F80" s="11" t="s">
        <v>314</v>
      </c>
      <c r="G80" t="str">
        <f t="shared" si="12"/>
        <v/>
      </c>
      <c r="H80" s="7" t="str">
        <f t="shared" si="13"/>
        <v>X</v>
      </c>
      <c r="I80" t="str">
        <f t="shared" si="14"/>
        <v/>
      </c>
      <c r="J80" t="s">
        <v>229</v>
      </c>
      <c r="K80" s="6" t="str">
        <f t="shared" si="15"/>
        <v/>
      </c>
      <c r="L80">
        <v>122</v>
      </c>
      <c r="M80" t="str">
        <f t="shared" si="16"/>
        <v/>
      </c>
      <c r="O80" t="str">
        <f t="shared" si="17"/>
        <v/>
      </c>
    </row>
    <row r="81" spans="1:15" ht="13" x14ac:dyDescent="0.3">
      <c r="A81" s="23" t="s">
        <v>287</v>
      </c>
      <c r="B81" s="2"/>
      <c r="C81" s="12"/>
      <c r="D81" s="10"/>
      <c r="E81" s="14"/>
      <c r="F81" s="11"/>
      <c r="G81" t="str">
        <f t="shared" si="12"/>
        <v/>
      </c>
      <c r="H81" s="7" t="str">
        <f t="shared" si="13"/>
        <v/>
      </c>
      <c r="I81" t="str">
        <f t="shared" si="14"/>
        <v>punajalkahaukka</v>
      </c>
      <c r="J81" t="s">
        <v>229</v>
      </c>
      <c r="K81" s="6" t="str">
        <f t="shared" si="15"/>
        <v>punajalkahaukka</v>
      </c>
      <c r="L81">
        <v>123</v>
      </c>
      <c r="M81" t="str">
        <f t="shared" si="16"/>
        <v/>
      </c>
      <c r="O81" t="str">
        <f t="shared" si="17"/>
        <v/>
      </c>
    </row>
    <row r="82" spans="1:15" ht="13" x14ac:dyDescent="0.3">
      <c r="A82" s="17" t="s">
        <v>58</v>
      </c>
      <c r="B82" s="2"/>
      <c r="C82" s="12" t="s">
        <v>317</v>
      </c>
      <c r="D82" s="10" t="s">
        <v>314</v>
      </c>
      <c r="E82" s="14" t="s">
        <v>320</v>
      </c>
      <c r="F82" s="11" t="s">
        <v>314</v>
      </c>
      <c r="G82" t="str">
        <f t="shared" si="12"/>
        <v/>
      </c>
      <c r="H82" s="7" t="str">
        <f t="shared" si="13"/>
        <v>X</v>
      </c>
      <c r="I82" t="str">
        <f t="shared" si="14"/>
        <v/>
      </c>
      <c r="J82" t="s">
        <v>229</v>
      </c>
      <c r="K82" s="6" t="str">
        <f t="shared" si="15"/>
        <v/>
      </c>
      <c r="L82">
        <v>124</v>
      </c>
      <c r="M82" t="str">
        <f t="shared" si="16"/>
        <v/>
      </c>
      <c r="O82" t="str">
        <f t="shared" si="17"/>
        <v/>
      </c>
    </row>
    <row r="83" spans="1:15" ht="13" x14ac:dyDescent="0.3">
      <c r="A83" s="17" t="s">
        <v>59</v>
      </c>
      <c r="B83" s="2"/>
      <c r="C83" s="12"/>
      <c r="D83" s="10"/>
      <c r="E83" s="14" t="s">
        <v>317</v>
      </c>
      <c r="F83" s="11" t="s">
        <v>314</v>
      </c>
      <c r="G83" t="str">
        <f t="shared" si="12"/>
        <v>ässä</v>
      </c>
      <c r="H83" s="7" t="str">
        <f t="shared" si="13"/>
        <v>X</v>
      </c>
      <c r="I83" t="str">
        <f t="shared" si="14"/>
        <v>nuolihaukka</v>
      </c>
      <c r="J83" t="s">
        <v>229</v>
      </c>
      <c r="K83" s="6" t="str">
        <f t="shared" si="15"/>
        <v/>
      </c>
      <c r="L83">
        <v>125</v>
      </c>
      <c r="M83" t="str">
        <f t="shared" si="16"/>
        <v/>
      </c>
      <c r="O83" t="str">
        <f t="shared" si="17"/>
        <v>nuolihaukka</v>
      </c>
    </row>
    <row r="84" spans="1:15" ht="13" x14ac:dyDescent="0.3">
      <c r="A84" s="17" t="s">
        <v>230</v>
      </c>
      <c r="B84" s="2"/>
      <c r="C84" s="12"/>
      <c r="D84" s="10"/>
      <c r="E84" s="14"/>
      <c r="F84" s="11"/>
      <c r="G84" t="str">
        <f t="shared" si="12"/>
        <v/>
      </c>
      <c r="H84" s="7" t="str">
        <f t="shared" si="13"/>
        <v/>
      </c>
      <c r="I84" t="str">
        <f t="shared" si="14"/>
        <v>punajalkahaukka / nuolihaukka</v>
      </c>
      <c r="J84" t="s">
        <v>229</v>
      </c>
      <c r="K84" s="6" t="str">
        <f t="shared" si="15"/>
        <v>punajalkahaukka / nuolihaukka</v>
      </c>
      <c r="L84">
        <v>125.1</v>
      </c>
      <c r="M84" t="str">
        <f t="shared" si="16"/>
        <v/>
      </c>
      <c r="O84" t="str">
        <f t="shared" si="17"/>
        <v/>
      </c>
    </row>
    <row r="85" spans="1:15" ht="13" x14ac:dyDescent="0.3">
      <c r="A85" s="30" t="s">
        <v>315</v>
      </c>
      <c r="B85" s="2"/>
      <c r="C85" s="12"/>
      <c r="D85" s="10"/>
      <c r="E85" s="14"/>
      <c r="F85" s="11"/>
      <c r="G85" t="str">
        <f>IF(COUNTIF(D85:F85,"x")=1,"ässä","")</f>
        <v/>
      </c>
      <c r="H85" s="7" t="str">
        <f>IF(OR(D85="X",F85="X"),"X","")</f>
        <v/>
      </c>
      <c r="I85" t="str">
        <f>IF(D85="",A85,"")</f>
        <v>välimerenhaukka</v>
      </c>
      <c r="J85" t="s">
        <v>229</v>
      </c>
      <c r="K85" s="6" t="str">
        <f>IF(F85="",A85,"")</f>
        <v>välimerenhaukka</v>
      </c>
      <c r="L85">
        <v>126</v>
      </c>
      <c r="M85" t="str">
        <f>IF(AND(D85="x",F85&lt;&gt;"x"),A85,"")</f>
        <v/>
      </c>
      <c r="O85" t="str">
        <f>IF(AND(D85&lt;&gt;"x",F85="x"),A85,"")</f>
        <v/>
      </c>
    </row>
    <row r="86" spans="1:15" ht="13" x14ac:dyDescent="0.3">
      <c r="A86" s="20" t="s">
        <v>60</v>
      </c>
      <c r="B86" s="2"/>
      <c r="C86" s="12"/>
      <c r="D86" s="10"/>
      <c r="E86" s="14"/>
      <c r="F86" s="11"/>
      <c r="G86" t="str">
        <f t="shared" ref="G86" si="18">IF(COUNTIF(D86:F86,"x")=1,"ässä","")</f>
        <v/>
      </c>
      <c r="H86" s="7" t="str">
        <f t="shared" ref="H86" si="19">IF(OR(D86="X",F86="X"),"X","")</f>
        <v/>
      </c>
      <c r="I86" t="str">
        <f t="shared" ref="I86" si="20">IF(D86="",A86,"")</f>
        <v>tunturihaukka</v>
      </c>
      <c r="J86" t="s">
        <v>229</v>
      </c>
      <c r="K86" s="6" t="str">
        <f t="shared" ref="K86" si="21">IF(F86="",A86,"")</f>
        <v>tunturihaukka</v>
      </c>
      <c r="L86">
        <v>128</v>
      </c>
      <c r="M86" t="str">
        <f t="shared" ref="M86" si="22">IF(AND(D86="x",F86&lt;&gt;"x"),A86,"")</f>
        <v/>
      </c>
      <c r="O86" t="str">
        <f t="shared" ref="O86" si="23">IF(AND(D86&lt;&gt;"x",F86="x"),A86,"")</f>
        <v/>
      </c>
    </row>
    <row r="87" spans="1:15" ht="13" x14ac:dyDescent="0.3">
      <c r="A87" s="17" t="s">
        <v>61</v>
      </c>
      <c r="B87" s="2"/>
      <c r="C87" s="12" t="s">
        <v>320</v>
      </c>
      <c r="D87" s="10" t="s">
        <v>314</v>
      </c>
      <c r="E87" s="14" t="s">
        <v>317</v>
      </c>
      <c r="F87" s="11" t="s">
        <v>314</v>
      </c>
      <c r="G87" t="str">
        <f t="shared" si="12"/>
        <v/>
      </c>
      <c r="H87" s="7" t="str">
        <f t="shared" si="13"/>
        <v>X</v>
      </c>
      <c r="I87" t="str">
        <f t="shared" si="14"/>
        <v/>
      </c>
      <c r="J87" t="s">
        <v>229</v>
      </c>
      <c r="K87" s="6" t="str">
        <f t="shared" si="15"/>
        <v/>
      </c>
      <c r="L87">
        <v>129</v>
      </c>
      <c r="O87" t="str">
        <f t="shared" si="17"/>
        <v/>
      </c>
    </row>
    <row r="88" spans="1:15" ht="13" x14ac:dyDescent="0.3">
      <c r="A88" s="17" t="s">
        <v>62</v>
      </c>
      <c r="B88" s="2"/>
      <c r="C88" s="12"/>
      <c r="D88" s="10"/>
      <c r="E88" s="14"/>
      <c r="F88" s="11"/>
      <c r="G88" t="str">
        <f t="shared" si="12"/>
        <v/>
      </c>
      <c r="H88" s="7" t="str">
        <f t="shared" si="13"/>
        <v/>
      </c>
      <c r="J88" t="s">
        <v>229</v>
      </c>
      <c r="K88" s="6"/>
      <c r="L88">
        <v>129.39999999999998</v>
      </c>
      <c r="M88" t="str">
        <f t="shared" si="16"/>
        <v/>
      </c>
    </row>
    <row r="89" spans="1:15" ht="13" x14ac:dyDescent="0.3">
      <c r="A89" s="17" t="s">
        <v>288</v>
      </c>
      <c r="B89" s="2"/>
      <c r="C89" s="12"/>
      <c r="D89" s="10"/>
      <c r="E89" s="14"/>
      <c r="F89" s="11"/>
      <c r="G89" t="str">
        <f t="shared" si="12"/>
        <v/>
      </c>
      <c r="H89" s="7" t="str">
        <f t="shared" si="13"/>
        <v/>
      </c>
      <c r="J89" t="s">
        <v>229</v>
      </c>
      <c r="K89" s="6"/>
      <c r="L89">
        <v>129.59999999999997</v>
      </c>
      <c r="M89" t="str">
        <f t="shared" si="16"/>
        <v/>
      </c>
      <c r="O89" t="str">
        <f t="shared" si="17"/>
        <v/>
      </c>
    </row>
    <row r="90" spans="1:15" ht="13" x14ac:dyDescent="0.3">
      <c r="A90" s="17" t="s">
        <v>246</v>
      </c>
      <c r="B90" s="2"/>
      <c r="C90" s="12" t="s">
        <v>339</v>
      </c>
      <c r="D90" s="10" t="s">
        <v>314</v>
      </c>
      <c r="E90" s="14" t="s">
        <v>321</v>
      </c>
      <c r="F90" s="11" t="s">
        <v>314</v>
      </c>
      <c r="G90" t="str">
        <f t="shared" si="12"/>
        <v/>
      </c>
      <c r="H90" s="7" t="str">
        <f t="shared" si="13"/>
        <v>X</v>
      </c>
      <c r="I90" t="str">
        <f t="shared" si="14"/>
        <v/>
      </c>
      <c r="J90" t="s">
        <v>229</v>
      </c>
      <c r="K90" s="6" t="str">
        <f t="shared" si="15"/>
        <v/>
      </c>
      <c r="L90">
        <v>130</v>
      </c>
      <c r="M90" t="str">
        <f t="shared" si="16"/>
        <v/>
      </c>
      <c r="O90" t="str">
        <f t="shared" si="17"/>
        <v/>
      </c>
    </row>
    <row r="91" spans="1:15" ht="13" x14ac:dyDescent="0.3">
      <c r="A91" s="20" t="s">
        <v>273</v>
      </c>
      <c r="B91" s="2"/>
      <c r="C91" s="12"/>
      <c r="D91" s="10"/>
      <c r="E91" s="14"/>
      <c r="F91" s="11"/>
      <c r="G91" t="str">
        <f t="shared" si="12"/>
        <v/>
      </c>
      <c r="H91" s="7" t="str">
        <f t="shared" si="13"/>
        <v/>
      </c>
      <c r="I91" t="str">
        <f t="shared" si="14"/>
        <v>liejukana</v>
      </c>
      <c r="J91" t="s">
        <v>229</v>
      </c>
      <c r="K91" s="6" t="str">
        <f t="shared" si="15"/>
        <v>liejukana</v>
      </c>
      <c r="L91">
        <v>135</v>
      </c>
      <c r="M91" t="str">
        <f t="shared" si="16"/>
        <v/>
      </c>
      <c r="O91" t="str">
        <f t="shared" si="17"/>
        <v/>
      </c>
    </row>
    <row r="92" spans="1:15" ht="13" x14ac:dyDescent="0.3">
      <c r="A92" s="17" t="s">
        <v>63</v>
      </c>
      <c r="B92" s="2"/>
      <c r="C92" s="12" t="s">
        <v>317</v>
      </c>
      <c r="D92" s="10" t="s">
        <v>314</v>
      </c>
      <c r="E92" s="14" t="s">
        <v>317</v>
      </c>
      <c r="F92" s="11" t="s">
        <v>314</v>
      </c>
      <c r="G92" t="str">
        <f t="shared" si="12"/>
        <v/>
      </c>
      <c r="H92" s="7" t="str">
        <f t="shared" si="13"/>
        <v>X</v>
      </c>
      <c r="I92" t="str">
        <f t="shared" si="14"/>
        <v/>
      </c>
      <c r="J92" t="s">
        <v>229</v>
      </c>
      <c r="K92" s="6" t="str">
        <f t="shared" si="15"/>
        <v/>
      </c>
      <c r="L92">
        <v>137</v>
      </c>
      <c r="M92" t="str">
        <f t="shared" si="16"/>
        <v/>
      </c>
      <c r="O92" t="str">
        <f t="shared" si="17"/>
        <v/>
      </c>
    </row>
    <row r="93" spans="1:15" ht="13" x14ac:dyDescent="0.3">
      <c r="A93" s="17" t="s">
        <v>64</v>
      </c>
      <c r="B93" s="2"/>
      <c r="C93" s="12" t="s">
        <v>317</v>
      </c>
      <c r="D93" s="10" t="s">
        <v>314</v>
      </c>
      <c r="E93" s="14" t="s">
        <v>317</v>
      </c>
      <c r="F93" s="11" t="s">
        <v>314</v>
      </c>
      <c r="G93" t="str">
        <f t="shared" si="12"/>
        <v/>
      </c>
      <c r="H93" s="7" t="str">
        <f t="shared" si="13"/>
        <v>X</v>
      </c>
      <c r="I93" t="str">
        <f t="shared" si="14"/>
        <v/>
      </c>
      <c r="J93" t="s">
        <v>229</v>
      </c>
      <c r="K93" s="6" t="str">
        <f t="shared" si="15"/>
        <v/>
      </c>
      <c r="L93">
        <v>138</v>
      </c>
      <c r="M93" t="str">
        <f t="shared" si="16"/>
        <v/>
      </c>
      <c r="O93" t="str">
        <f t="shared" si="17"/>
        <v/>
      </c>
    </row>
    <row r="94" spans="1:15" ht="13" x14ac:dyDescent="0.3">
      <c r="A94" s="20" t="s">
        <v>65</v>
      </c>
      <c r="B94" s="2"/>
      <c r="C94" s="12"/>
      <c r="D94" s="10"/>
      <c r="E94" s="14" t="s">
        <v>317</v>
      </c>
      <c r="F94" s="11" t="s">
        <v>314</v>
      </c>
      <c r="G94" t="str">
        <f t="shared" si="12"/>
        <v>ässä</v>
      </c>
      <c r="H94" s="7" t="str">
        <f t="shared" si="13"/>
        <v>X</v>
      </c>
      <c r="I94" t="str">
        <f t="shared" si="14"/>
        <v>meriharakka</v>
      </c>
      <c r="J94" t="s">
        <v>229</v>
      </c>
      <c r="K94" s="6" t="str">
        <f t="shared" si="15"/>
        <v/>
      </c>
      <c r="L94">
        <v>147</v>
      </c>
      <c r="M94" t="str">
        <f t="shared" si="16"/>
        <v/>
      </c>
      <c r="O94" t="str">
        <f t="shared" si="17"/>
        <v>meriharakka</v>
      </c>
    </row>
    <row r="95" spans="1:15" ht="13" x14ac:dyDescent="0.3">
      <c r="A95" s="20" t="s">
        <v>307</v>
      </c>
      <c r="B95" s="2"/>
      <c r="C95" s="12"/>
      <c r="D95" s="10"/>
      <c r="E95" s="14"/>
      <c r="F95" s="11"/>
      <c r="G95" t="str">
        <f t="shared" si="12"/>
        <v/>
      </c>
      <c r="H95" s="7" t="str">
        <f t="shared" si="13"/>
        <v/>
      </c>
      <c r="I95" t="str">
        <f t="shared" si="14"/>
        <v>siperiankurmitsa</v>
      </c>
      <c r="J95" t="s">
        <v>229</v>
      </c>
      <c r="K95" s="6" t="str">
        <f t="shared" si="15"/>
        <v>siperiankurmitsa</v>
      </c>
      <c r="L95">
        <v>148</v>
      </c>
      <c r="M95" t="str">
        <f t="shared" si="16"/>
        <v/>
      </c>
      <c r="O95" t="str">
        <f t="shared" si="17"/>
        <v/>
      </c>
    </row>
    <row r="96" spans="1:15" ht="13" x14ac:dyDescent="0.3">
      <c r="A96" s="20" t="s">
        <v>67</v>
      </c>
      <c r="B96" s="2"/>
      <c r="C96" s="12"/>
      <c r="D96" s="10"/>
      <c r="E96" s="14"/>
      <c r="F96" s="11"/>
      <c r="G96" t="str">
        <f t="shared" si="12"/>
        <v/>
      </c>
      <c r="H96" s="7" t="str">
        <f t="shared" si="13"/>
        <v/>
      </c>
      <c r="I96" t="str">
        <f t="shared" si="14"/>
        <v>amerikankurmitsa</v>
      </c>
      <c r="J96" t="s">
        <v>229</v>
      </c>
      <c r="K96" s="6" t="str">
        <f t="shared" si="15"/>
        <v>amerikankurmitsa</v>
      </c>
      <c r="L96">
        <v>149</v>
      </c>
      <c r="M96" t="str">
        <f t="shared" si="16"/>
        <v/>
      </c>
      <c r="O96" t="str">
        <f t="shared" si="17"/>
        <v/>
      </c>
    </row>
    <row r="97" spans="1:15" ht="13" x14ac:dyDescent="0.3">
      <c r="A97" s="17" t="s">
        <v>68</v>
      </c>
      <c r="B97" s="2"/>
      <c r="C97" s="12" t="s">
        <v>317</v>
      </c>
      <c r="D97" s="10" t="s">
        <v>314</v>
      </c>
      <c r="E97" s="14" t="s">
        <v>317</v>
      </c>
      <c r="F97" s="11" t="s">
        <v>314</v>
      </c>
      <c r="G97" t="str">
        <f t="shared" si="12"/>
        <v/>
      </c>
      <c r="H97" s="7" t="str">
        <f t="shared" si="13"/>
        <v>X</v>
      </c>
      <c r="I97" t="str">
        <f t="shared" si="14"/>
        <v/>
      </c>
      <c r="J97" t="s">
        <v>229</v>
      </c>
      <c r="K97" s="6" t="str">
        <f t="shared" si="15"/>
        <v/>
      </c>
      <c r="L97">
        <v>150</v>
      </c>
      <c r="M97" t="str">
        <f t="shared" si="16"/>
        <v/>
      </c>
      <c r="O97" t="str">
        <f t="shared" si="17"/>
        <v/>
      </c>
    </row>
    <row r="98" spans="1:15" ht="13" x14ac:dyDescent="0.3">
      <c r="A98" s="17" t="s">
        <v>69</v>
      </c>
      <c r="B98" s="2"/>
      <c r="C98" s="12" t="s">
        <v>317</v>
      </c>
      <c r="D98" s="10" t="s">
        <v>314</v>
      </c>
      <c r="E98" s="14" t="s">
        <v>317</v>
      </c>
      <c r="F98" s="11" t="s">
        <v>314</v>
      </c>
      <c r="G98" t="str">
        <f t="shared" si="12"/>
        <v/>
      </c>
      <c r="H98" s="7" t="str">
        <f t="shared" si="13"/>
        <v>X</v>
      </c>
      <c r="I98" t="str">
        <f t="shared" si="14"/>
        <v/>
      </c>
      <c r="J98" t="s">
        <v>229</v>
      </c>
      <c r="K98" s="6" t="str">
        <f t="shared" si="15"/>
        <v/>
      </c>
      <c r="L98">
        <v>151</v>
      </c>
      <c r="M98" t="str">
        <f t="shared" si="16"/>
        <v/>
      </c>
      <c r="O98" t="str">
        <f t="shared" si="17"/>
        <v/>
      </c>
    </row>
    <row r="99" spans="1:15" ht="13" x14ac:dyDescent="0.3">
      <c r="A99" s="17" t="s">
        <v>70</v>
      </c>
      <c r="B99" s="2"/>
      <c r="C99" s="12" t="s">
        <v>317</v>
      </c>
      <c r="D99" s="10" t="s">
        <v>314</v>
      </c>
      <c r="E99" s="14" t="s">
        <v>317</v>
      </c>
      <c r="F99" s="11" t="s">
        <v>314</v>
      </c>
      <c r="G99" t="str">
        <f t="shared" si="12"/>
        <v/>
      </c>
      <c r="H99" s="7" t="str">
        <f t="shared" si="13"/>
        <v>X</v>
      </c>
      <c r="I99" t="str">
        <f t="shared" si="14"/>
        <v/>
      </c>
      <c r="J99" t="s">
        <v>229</v>
      </c>
      <c r="K99" s="6" t="str">
        <f t="shared" si="15"/>
        <v/>
      </c>
      <c r="L99">
        <v>154</v>
      </c>
      <c r="M99" t="str">
        <f t="shared" si="16"/>
        <v/>
      </c>
      <c r="O99" t="str">
        <f t="shared" si="17"/>
        <v/>
      </c>
    </row>
    <row r="100" spans="1:15" ht="13" x14ac:dyDescent="0.3">
      <c r="A100" s="17" t="s">
        <v>66</v>
      </c>
      <c r="B100" s="2"/>
      <c r="C100" s="12" t="s">
        <v>317</v>
      </c>
      <c r="D100" s="10" t="s">
        <v>314</v>
      </c>
      <c r="E100" s="14" t="s">
        <v>317</v>
      </c>
      <c r="F100" s="11" t="s">
        <v>314</v>
      </c>
      <c r="G100" t="str">
        <f t="shared" si="12"/>
        <v/>
      </c>
      <c r="H100" s="7" t="str">
        <f t="shared" si="13"/>
        <v>X</v>
      </c>
      <c r="I100" t="str">
        <f t="shared" si="14"/>
        <v/>
      </c>
      <c r="J100" t="s">
        <v>229</v>
      </c>
      <c r="K100" s="6" t="str">
        <f t="shared" si="15"/>
        <v/>
      </c>
      <c r="L100">
        <v>156</v>
      </c>
      <c r="M100" t="str">
        <f t="shared" si="16"/>
        <v/>
      </c>
      <c r="O100" t="str">
        <f t="shared" si="17"/>
        <v/>
      </c>
    </row>
    <row r="101" spans="1:15" ht="13" x14ac:dyDescent="0.3">
      <c r="A101" s="23" t="s">
        <v>289</v>
      </c>
      <c r="B101" s="2"/>
      <c r="C101" s="12"/>
      <c r="D101" s="10"/>
      <c r="E101" s="14"/>
      <c r="F101" s="11"/>
      <c r="G101" t="str">
        <f t="shared" si="12"/>
        <v/>
      </c>
      <c r="H101" s="7" t="str">
        <f t="shared" si="13"/>
        <v/>
      </c>
      <c r="I101" t="str">
        <f t="shared" si="14"/>
        <v>keräkurmitsa</v>
      </c>
      <c r="J101" t="s">
        <v>229</v>
      </c>
      <c r="K101" s="6" t="str">
        <f t="shared" si="15"/>
        <v>keräkurmitsa</v>
      </c>
      <c r="L101">
        <v>162</v>
      </c>
      <c r="M101" t="str">
        <f t="shared" si="16"/>
        <v/>
      </c>
      <c r="O101" t="str">
        <f t="shared" si="17"/>
        <v/>
      </c>
    </row>
    <row r="102" spans="1:15" ht="13" x14ac:dyDescent="0.3">
      <c r="A102" s="17" t="s">
        <v>83</v>
      </c>
      <c r="B102" s="2"/>
      <c r="C102" s="12" t="s">
        <v>317</v>
      </c>
      <c r="D102" s="10" t="s">
        <v>314</v>
      </c>
      <c r="E102" s="14"/>
      <c r="F102" s="11"/>
      <c r="G102" t="str">
        <f t="shared" si="12"/>
        <v>ässä</v>
      </c>
      <c r="H102" s="7" t="str">
        <f t="shared" si="13"/>
        <v>X</v>
      </c>
      <c r="I102" t="str">
        <f t="shared" si="14"/>
        <v/>
      </c>
      <c r="J102" t="s">
        <v>229</v>
      </c>
      <c r="K102" s="6" t="str">
        <f t="shared" si="15"/>
        <v>kuovi</v>
      </c>
      <c r="L102">
        <v>166</v>
      </c>
      <c r="M102" t="str">
        <f t="shared" si="16"/>
        <v>kuovi</v>
      </c>
      <c r="O102" t="str">
        <f t="shared" si="17"/>
        <v/>
      </c>
    </row>
    <row r="103" spans="1:15" ht="13" x14ac:dyDescent="0.3">
      <c r="A103" s="17" t="s">
        <v>268</v>
      </c>
      <c r="B103" s="2"/>
      <c r="C103" s="12"/>
      <c r="D103" s="10"/>
      <c r="E103" s="14"/>
      <c r="F103" s="11"/>
      <c r="G103" t="str">
        <f t="shared" si="12"/>
        <v/>
      </c>
      <c r="H103" s="7" t="str">
        <f t="shared" si="13"/>
        <v/>
      </c>
      <c r="I103" t="str">
        <f t="shared" si="14"/>
        <v>mustapyrstökuiri</v>
      </c>
      <c r="J103" t="s">
        <v>229</v>
      </c>
      <c r="K103" s="6" t="str">
        <f t="shared" si="15"/>
        <v>mustapyrstökuiri</v>
      </c>
      <c r="L103">
        <v>167</v>
      </c>
      <c r="M103" t="str">
        <f t="shared" si="16"/>
        <v/>
      </c>
      <c r="O103" t="str">
        <f t="shared" si="17"/>
        <v/>
      </c>
    </row>
    <row r="104" spans="1:15" ht="13" x14ac:dyDescent="0.3">
      <c r="A104" s="17" t="s">
        <v>82</v>
      </c>
      <c r="B104" s="2"/>
      <c r="C104" s="12" t="s">
        <v>317</v>
      </c>
      <c r="D104" s="10" t="s">
        <v>314</v>
      </c>
      <c r="E104" s="14" t="s">
        <v>317</v>
      </c>
      <c r="F104" s="11" t="s">
        <v>314</v>
      </c>
      <c r="G104" t="str">
        <f t="shared" si="12"/>
        <v/>
      </c>
      <c r="H104" s="7" t="str">
        <f t="shared" si="13"/>
        <v>X</v>
      </c>
      <c r="I104" t="str">
        <f t="shared" si="14"/>
        <v/>
      </c>
      <c r="J104" t="s">
        <v>229</v>
      </c>
      <c r="K104" s="6" t="str">
        <f t="shared" si="15"/>
        <v/>
      </c>
      <c r="L104">
        <v>168</v>
      </c>
      <c r="M104" t="str">
        <f t="shared" si="16"/>
        <v/>
      </c>
      <c r="O104" t="str">
        <f t="shared" si="17"/>
        <v/>
      </c>
    </row>
    <row r="105" spans="1:15" ht="13" x14ac:dyDescent="0.3">
      <c r="A105" s="17" t="s">
        <v>88</v>
      </c>
      <c r="B105" s="2"/>
      <c r="C105" s="12"/>
      <c r="D105" s="10"/>
      <c r="E105" s="14"/>
      <c r="F105" s="11"/>
      <c r="G105" t="str">
        <f t="shared" si="12"/>
        <v/>
      </c>
      <c r="H105" s="7" t="str">
        <f t="shared" si="13"/>
        <v/>
      </c>
      <c r="I105" t="str">
        <f t="shared" si="14"/>
        <v>karikukko</v>
      </c>
      <c r="J105" t="s">
        <v>229</v>
      </c>
      <c r="K105" s="6" t="str">
        <f t="shared" si="15"/>
        <v>karikukko</v>
      </c>
      <c r="L105">
        <v>169</v>
      </c>
      <c r="M105" t="str">
        <f t="shared" si="16"/>
        <v/>
      </c>
      <c r="O105" t="str">
        <f t="shared" si="17"/>
        <v/>
      </c>
    </row>
    <row r="106" spans="1:15" ht="13" x14ac:dyDescent="0.3">
      <c r="A106" s="17" t="s">
        <v>71</v>
      </c>
      <c r="B106" s="2"/>
      <c r="C106" s="12" t="s">
        <v>331</v>
      </c>
      <c r="D106" s="10" t="s">
        <v>314</v>
      </c>
      <c r="E106" s="14" t="s">
        <v>335</v>
      </c>
      <c r="F106" s="11" t="s">
        <v>314</v>
      </c>
      <c r="G106" t="str">
        <f t="shared" si="12"/>
        <v/>
      </c>
      <c r="H106" s="7" t="str">
        <f t="shared" si="13"/>
        <v>X</v>
      </c>
      <c r="I106" t="str">
        <f t="shared" si="14"/>
        <v/>
      </c>
      <c r="J106" t="s">
        <v>229</v>
      </c>
      <c r="K106" s="6" t="str">
        <f t="shared" si="15"/>
        <v/>
      </c>
      <c r="L106">
        <v>170</v>
      </c>
      <c r="M106" t="str">
        <f t="shared" si="16"/>
        <v/>
      </c>
      <c r="O106" t="str">
        <f t="shared" si="17"/>
        <v/>
      </c>
    </row>
    <row r="107" spans="1:15" ht="13" x14ac:dyDescent="0.3">
      <c r="A107" s="17" t="s">
        <v>77</v>
      </c>
      <c r="B107" s="2"/>
      <c r="C107" s="12" t="s">
        <v>317</v>
      </c>
      <c r="D107" s="10" t="s">
        <v>314</v>
      </c>
      <c r="E107" s="14" t="s">
        <v>317</v>
      </c>
      <c r="F107" s="11" t="s">
        <v>314</v>
      </c>
      <c r="G107" t="str">
        <f t="shared" si="12"/>
        <v/>
      </c>
      <c r="H107" s="7" t="str">
        <f t="shared" si="13"/>
        <v>X</v>
      </c>
      <c r="I107" t="str">
        <f t="shared" si="14"/>
        <v/>
      </c>
      <c r="J107" t="s">
        <v>229</v>
      </c>
      <c r="K107" s="6" t="str">
        <f t="shared" si="15"/>
        <v/>
      </c>
      <c r="L107">
        <v>171</v>
      </c>
      <c r="M107" t="str">
        <f t="shared" si="16"/>
        <v/>
      </c>
      <c r="O107" t="str">
        <f t="shared" si="17"/>
        <v/>
      </c>
    </row>
    <row r="108" spans="1:15" ht="13" x14ac:dyDescent="0.3">
      <c r="A108" s="29" t="s">
        <v>327</v>
      </c>
      <c r="B108" s="2"/>
      <c r="C108" s="12"/>
      <c r="D108" s="10"/>
      <c r="E108" s="14" t="s">
        <v>317</v>
      </c>
      <c r="F108" s="11" t="s">
        <v>314</v>
      </c>
      <c r="G108" t="str">
        <f t="shared" si="12"/>
        <v>ässä</v>
      </c>
      <c r="H108" s="7" t="str">
        <f t="shared" si="13"/>
        <v>X</v>
      </c>
      <c r="I108" t="str">
        <f t="shared" si="14"/>
        <v>jänkäsirriäinen</v>
      </c>
      <c r="K108" s="6" t="str">
        <f t="shared" si="15"/>
        <v/>
      </c>
      <c r="M108" t="str">
        <f t="shared" si="16"/>
        <v/>
      </c>
      <c r="O108" t="str">
        <f t="shared" si="17"/>
        <v>jänkäsirriäinen</v>
      </c>
    </row>
    <row r="109" spans="1:15" ht="13" x14ac:dyDescent="0.3">
      <c r="A109" s="17" t="s">
        <v>74</v>
      </c>
      <c r="B109" s="2"/>
      <c r="C109" s="12" t="s">
        <v>331</v>
      </c>
      <c r="D109" s="10" t="s">
        <v>314</v>
      </c>
      <c r="E109" s="14" t="s">
        <v>319</v>
      </c>
      <c r="F109" s="11" t="s">
        <v>314</v>
      </c>
      <c r="G109" t="str">
        <f t="shared" si="12"/>
        <v/>
      </c>
      <c r="H109" s="7" t="str">
        <f t="shared" si="13"/>
        <v>X</v>
      </c>
      <c r="I109" t="str">
        <f t="shared" si="14"/>
        <v/>
      </c>
      <c r="J109" t="s">
        <v>229</v>
      </c>
      <c r="K109" s="6" t="str">
        <f t="shared" si="15"/>
        <v/>
      </c>
      <c r="L109">
        <v>174</v>
      </c>
      <c r="M109" t="str">
        <f t="shared" si="16"/>
        <v/>
      </c>
      <c r="O109" t="str">
        <f t="shared" si="17"/>
        <v/>
      </c>
    </row>
    <row r="110" spans="1:15" ht="13" x14ac:dyDescent="0.3">
      <c r="A110" s="20" t="s">
        <v>310</v>
      </c>
      <c r="B110" s="2"/>
      <c r="C110" s="12"/>
      <c r="D110" s="10"/>
      <c r="E110" s="14" t="s">
        <v>321</v>
      </c>
      <c r="F110" s="11" t="s">
        <v>314</v>
      </c>
      <c r="G110" t="str">
        <f t="shared" si="12"/>
        <v>ässä</v>
      </c>
      <c r="H110" s="7" t="str">
        <f t="shared" si="13"/>
        <v>X</v>
      </c>
      <c r="I110" t="str">
        <f t="shared" si="14"/>
        <v>lapinsirri</v>
      </c>
      <c r="J110" t="s">
        <v>229</v>
      </c>
      <c r="K110" s="6" t="str">
        <f t="shared" si="15"/>
        <v/>
      </c>
      <c r="L110">
        <v>178</v>
      </c>
      <c r="M110" t="str">
        <f t="shared" si="16"/>
        <v/>
      </c>
      <c r="O110" t="str">
        <f t="shared" si="17"/>
        <v>lapinsirri</v>
      </c>
    </row>
    <row r="111" spans="1:15" ht="13" x14ac:dyDescent="0.3">
      <c r="A111" s="17" t="s">
        <v>72</v>
      </c>
      <c r="B111" s="2"/>
      <c r="C111" s="12" t="s">
        <v>336</v>
      </c>
      <c r="D111" s="10" t="s">
        <v>314</v>
      </c>
      <c r="E111" s="14" t="s">
        <v>321</v>
      </c>
      <c r="F111" s="11" t="s">
        <v>314</v>
      </c>
      <c r="G111" t="str">
        <f t="shared" si="12"/>
        <v/>
      </c>
      <c r="H111" s="7" t="str">
        <f t="shared" si="13"/>
        <v>X</v>
      </c>
      <c r="I111" t="str">
        <f t="shared" si="14"/>
        <v/>
      </c>
      <c r="J111" t="s">
        <v>229</v>
      </c>
      <c r="K111" s="6" t="str">
        <f t="shared" si="15"/>
        <v/>
      </c>
      <c r="L111">
        <v>179</v>
      </c>
      <c r="M111" t="str">
        <f t="shared" si="16"/>
        <v/>
      </c>
      <c r="O111" t="str">
        <f t="shared" si="17"/>
        <v/>
      </c>
    </row>
    <row r="112" spans="1:15" ht="13" x14ac:dyDescent="0.3">
      <c r="A112" s="17" t="s">
        <v>76</v>
      </c>
      <c r="B112" s="2"/>
      <c r="C112" s="12" t="s">
        <v>317</v>
      </c>
      <c r="D112" s="10" t="s">
        <v>314</v>
      </c>
      <c r="E112" s="14" t="s">
        <v>317</v>
      </c>
      <c r="F112" s="11" t="s">
        <v>314</v>
      </c>
      <c r="G112" t="str">
        <f t="shared" si="12"/>
        <v/>
      </c>
      <c r="H112" s="7" t="str">
        <f t="shared" si="13"/>
        <v>X</v>
      </c>
      <c r="I112" t="str">
        <f t="shared" si="14"/>
        <v/>
      </c>
      <c r="J112" t="s">
        <v>229</v>
      </c>
      <c r="K112" s="6" t="str">
        <f t="shared" si="15"/>
        <v/>
      </c>
      <c r="L112">
        <v>180</v>
      </c>
      <c r="M112" t="str">
        <f t="shared" si="16"/>
        <v/>
      </c>
      <c r="O112" t="str">
        <f t="shared" si="17"/>
        <v/>
      </c>
    </row>
    <row r="113" spans="1:15" ht="13" x14ac:dyDescent="0.3">
      <c r="A113" s="17" t="s">
        <v>75</v>
      </c>
      <c r="B113" s="2"/>
      <c r="C113" s="12" t="s">
        <v>331</v>
      </c>
      <c r="D113" s="10" t="s">
        <v>314</v>
      </c>
      <c r="E113" s="14" t="s">
        <v>334</v>
      </c>
      <c r="F113" s="11" t="s">
        <v>314</v>
      </c>
      <c r="G113" t="str">
        <f t="shared" si="12"/>
        <v/>
      </c>
      <c r="H113" s="7" t="str">
        <f t="shared" si="13"/>
        <v>X</v>
      </c>
      <c r="I113" t="str">
        <f t="shared" si="14"/>
        <v/>
      </c>
      <c r="J113" t="s">
        <v>229</v>
      </c>
      <c r="K113" s="6" t="str">
        <f t="shared" si="15"/>
        <v/>
      </c>
      <c r="L113">
        <v>181</v>
      </c>
      <c r="M113" t="str">
        <f t="shared" si="16"/>
        <v/>
      </c>
      <c r="O113" t="str">
        <f t="shared" si="17"/>
        <v/>
      </c>
    </row>
    <row r="114" spans="1:15" ht="13" x14ac:dyDescent="0.3">
      <c r="A114" s="20" t="s">
        <v>290</v>
      </c>
      <c r="B114" s="2"/>
      <c r="C114" s="12"/>
      <c r="D114" s="10"/>
      <c r="E114" s="14"/>
      <c r="F114" s="11"/>
      <c r="G114" t="str">
        <f t="shared" si="12"/>
        <v/>
      </c>
      <c r="H114" s="7" t="str">
        <f t="shared" si="13"/>
        <v/>
      </c>
      <c r="I114" t="str">
        <f t="shared" si="14"/>
        <v>eskimosirri</v>
      </c>
      <c r="J114" t="s">
        <v>229</v>
      </c>
      <c r="K114" s="6" t="str">
        <f t="shared" si="15"/>
        <v>eskimosirri</v>
      </c>
      <c r="L114">
        <v>182</v>
      </c>
      <c r="M114" t="str">
        <f t="shared" si="16"/>
        <v/>
      </c>
      <c r="O114" t="str">
        <f t="shared" si="17"/>
        <v/>
      </c>
    </row>
    <row r="115" spans="1:15" ht="13" x14ac:dyDescent="0.3">
      <c r="A115" s="17" t="s">
        <v>73</v>
      </c>
      <c r="B115" s="2"/>
      <c r="C115" s="12" t="s">
        <v>321</v>
      </c>
      <c r="D115" s="10" t="s">
        <v>314</v>
      </c>
      <c r="E115" s="14" t="s">
        <v>317</v>
      </c>
      <c r="F115" s="11" t="s">
        <v>314</v>
      </c>
      <c r="G115" t="str">
        <f t="shared" si="12"/>
        <v/>
      </c>
      <c r="H115" s="7" t="str">
        <f t="shared" si="13"/>
        <v>X</v>
      </c>
      <c r="I115" t="str">
        <f t="shared" si="14"/>
        <v/>
      </c>
      <c r="J115" t="s">
        <v>229</v>
      </c>
      <c r="K115" s="6" t="str">
        <f t="shared" si="15"/>
        <v/>
      </c>
      <c r="L115">
        <v>183</v>
      </c>
      <c r="M115" t="str">
        <f t="shared" si="16"/>
        <v/>
      </c>
      <c r="O115" t="str">
        <f t="shared" si="17"/>
        <v/>
      </c>
    </row>
    <row r="116" spans="1:15" ht="13" x14ac:dyDescent="0.3">
      <c r="A116" s="20" t="s">
        <v>291</v>
      </c>
      <c r="B116" s="2"/>
      <c r="C116" s="12"/>
      <c r="D116" s="10"/>
      <c r="E116" s="14"/>
      <c r="F116" s="11"/>
      <c r="G116" t="str">
        <f t="shared" si="12"/>
        <v/>
      </c>
      <c r="H116" s="7" t="str">
        <f t="shared" si="13"/>
        <v/>
      </c>
      <c r="J116" t="s">
        <v>229</v>
      </c>
      <c r="K116" s="6"/>
      <c r="L116">
        <v>183.1</v>
      </c>
      <c r="M116" t="str">
        <f t="shared" si="16"/>
        <v/>
      </c>
    </row>
    <row r="117" spans="1:15" ht="13.5" customHeight="1" x14ac:dyDescent="0.3">
      <c r="A117" s="17" t="s">
        <v>234</v>
      </c>
      <c r="B117" s="2"/>
      <c r="C117" s="12"/>
      <c r="D117" s="10"/>
      <c r="E117" s="14"/>
      <c r="F117" s="11"/>
      <c r="G117" t="str">
        <f t="shared" si="12"/>
        <v/>
      </c>
      <c r="H117" s="7" t="str">
        <f t="shared" si="13"/>
        <v/>
      </c>
      <c r="I117" t="str">
        <f t="shared" si="14"/>
        <v>tundravikla</v>
      </c>
      <c r="J117" t="s">
        <v>229</v>
      </c>
      <c r="K117" s="6" t="str">
        <f t="shared" si="15"/>
        <v>tundravikla</v>
      </c>
      <c r="L117">
        <v>186</v>
      </c>
      <c r="M117" t="str">
        <f t="shared" si="16"/>
        <v/>
      </c>
      <c r="O117" t="str">
        <f t="shared" si="17"/>
        <v/>
      </c>
    </row>
    <row r="118" spans="1:15" ht="13" x14ac:dyDescent="0.3">
      <c r="A118" s="20" t="s">
        <v>248</v>
      </c>
      <c r="B118" s="2"/>
      <c r="C118" s="12"/>
      <c r="D118" s="10"/>
      <c r="E118" s="14"/>
      <c r="F118" s="11"/>
      <c r="G118" t="str">
        <f t="shared" si="12"/>
        <v/>
      </c>
      <c r="H118" s="7" t="str">
        <f t="shared" si="13"/>
        <v/>
      </c>
      <c r="I118" t="str">
        <f t="shared" si="14"/>
        <v>palsasirri</v>
      </c>
      <c r="J118" t="s">
        <v>229</v>
      </c>
      <c r="K118" s="6" t="str">
        <f t="shared" si="15"/>
        <v>palsasirri</v>
      </c>
      <c r="L118">
        <v>187</v>
      </c>
      <c r="M118" t="str">
        <f t="shared" si="16"/>
        <v/>
      </c>
      <c r="O118" t="str">
        <f t="shared" si="17"/>
        <v/>
      </c>
    </row>
    <row r="119" spans="1:15" ht="13.5" customHeight="1" x14ac:dyDescent="0.3">
      <c r="A119" s="20" t="s">
        <v>292</v>
      </c>
      <c r="B119" s="2"/>
      <c r="C119" s="12"/>
      <c r="D119" s="10"/>
      <c r="E119" s="14"/>
      <c r="F119" s="11"/>
      <c r="G119" t="str">
        <f t="shared" si="12"/>
        <v/>
      </c>
      <c r="H119" s="7" t="str">
        <f t="shared" si="13"/>
        <v/>
      </c>
      <c r="I119" t="str">
        <f t="shared" si="14"/>
        <v>vesipääsky</v>
      </c>
      <c r="J119" t="s">
        <v>229</v>
      </c>
      <c r="K119" s="6" t="str">
        <f t="shared" si="15"/>
        <v>vesipääsky</v>
      </c>
      <c r="L119">
        <v>189</v>
      </c>
      <c r="M119" t="str">
        <f t="shared" si="16"/>
        <v/>
      </c>
      <c r="O119" t="str">
        <f t="shared" si="17"/>
        <v/>
      </c>
    </row>
    <row r="120" spans="1:15" ht="13" x14ac:dyDescent="0.3">
      <c r="A120" s="17" t="s">
        <v>238</v>
      </c>
      <c r="B120" s="2"/>
      <c r="C120" s="12"/>
      <c r="D120" s="10"/>
      <c r="E120" s="14"/>
      <c r="F120" s="11"/>
      <c r="G120" t="str">
        <f t="shared" si="12"/>
        <v/>
      </c>
      <c r="H120" s="7" t="str">
        <f t="shared" si="13"/>
        <v/>
      </c>
      <c r="I120" t="str">
        <f t="shared" si="14"/>
        <v>isovesipääsky</v>
      </c>
      <c r="J120" t="s">
        <v>229</v>
      </c>
      <c r="K120" s="6" t="str">
        <f t="shared" si="15"/>
        <v>isovesipääsky</v>
      </c>
      <c r="L120">
        <v>190</v>
      </c>
      <c r="M120" t="str">
        <f t="shared" si="16"/>
        <v/>
      </c>
      <c r="O120" t="str">
        <f t="shared" si="17"/>
        <v/>
      </c>
    </row>
    <row r="121" spans="1:15" ht="13" x14ac:dyDescent="0.3">
      <c r="A121" s="23" t="s">
        <v>293</v>
      </c>
      <c r="B121" s="2"/>
      <c r="C121" s="12"/>
      <c r="D121" s="10"/>
      <c r="E121" s="14"/>
      <c r="F121" s="11"/>
      <c r="G121" t="str">
        <f t="shared" si="12"/>
        <v/>
      </c>
      <c r="H121" s="7" t="str">
        <f t="shared" si="13"/>
        <v/>
      </c>
      <c r="I121" t="str">
        <f t="shared" si="14"/>
        <v>rantakurvi</v>
      </c>
      <c r="J121" t="s">
        <v>229</v>
      </c>
      <c r="K121" s="6" t="str">
        <f t="shared" si="15"/>
        <v>rantakurvi</v>
      </c>
      <c r="L121">
        <v>191</v>
      </c>
      <c r="M121" t="str">
        <f t="shared" si="16"/>
        <v/>
      </c>
      <c r="O121" t="str">
        <f t="shared" si="17"/>
        <v/>
      </c>
    </row>
    <row r="122" spans="1:15" ht="13" x14ac:dyDescent="0.3">
      <c r="A122" s="17" t="s">
        <v>87</v>
      </c>
      <c r="B122" s="2"/>
      <c r="C122" s="12"/>
      <c r="D122" s="10"/>
      <c r="E122" s="14"/>
      <c r="F122" s="11"/>
      <c r="G122" t="str">
        <f t="shared" si="12"/>
        <v/>
      </c>
      <c r="H122" s="7" t="str">
        <f t="shared" si="13"/>
        <v/>
      </c>
      <c r="I122" t="str">
        <f t="shared" si="14"/>
        <v>rantasipi</v>
      </c>
      <c r="J122" t="s">
        <v>229</v>
      </c>
      <c r="K122" s="6" t="str">
        <f t="shared" si="15"/>
        <v>rantasipi</v>
      </c>
      <c r="L122">
        <v>192</v>
      </c>
      <c r="M122" t="str">
        <f t="shared" si="16"/>
        <v/>
      </c>
      <c r="O122" t="str">
        <f t="shared" si="17"/>
        <v/>
      </c>
    </row>
    <row r="123" spans="1:15" ht="13" x14ac:dyDescent="0.3">
      <c r="A123" s="17" t="s">
        <v>235</v>
      </c>
      <c r="B123" s="2"/>
      <c r="C123" s="12"/>
      <c r="D123" s="10"/>
      <c r="E123" s="14"/>
      <c r="F123" s="11"/>
      <c r="G123" t="str">
        <f t="shared" si="12"/>
        <v/>
      </c>
      <c r="H123" s="7" t="str">
        <f t="shared" si="13"/>
        <v/>
      </c>
      <c r="I123" t="str">
        <f t="shared" si="14"/>
        <v>metsäviklo</v>
      </c>
      <c r="J123" t="s">
        <v>229</v>
      </c>
      <c r="K123" s="6" t="str">
        <f t="shared" si="15"/>
        <v>metsäviklo</v>
      </c>
      <c r="L123">
        <v>194</v>
      </c>
      <c r="M123" t="str">
        <f t="shared" si="16"/>
        <v/>
      </c>
      <c r="O123" t="str">
        <f t="shared" si="17"/>
        <v/>
      </c>
    </row>
    <row r="124" spans="1:15" ht="13" x14ac:dyDescent="0.3">
      <c r="A124" s="17" t="s">
        <v>84</v>
      </c>
      <c r="B124" s="2"/>
      <c r="C124" s="12" t="s">
        <v>317</v>
      </c>
      <c r="D124" s="10" t="s">
        <v>314</v>
      </c>
      <c r="E124" s="14" t="s">
        <v>319</v>
      </c>
      <c r="F124" s="11" t="s">
        <v>314</v>
      </c>
      <c r="G124" t="str">
        <f t="shared" si="12"/>
        <v/>
      </c>
      <c r="H124" s="7" t="str">
        <f t="shared" si="13"/>
        <v>X</v>
      </c>
      <c r="I124" t="str">
        <f t="shared" si="14"/>
        <v/>
      </c>
      <c r="J124" t="s">
        <v>229</v>
      </c>
      <c r="K124" s="6" t="str">
        <f t="shared" si="15"/>
        <v/>
      </c>
      <c r="L124">
        <v>195</v>
      </c>
      <c r="M124" t="str">
        <f t="shared" si="16"/>
        <v/>
      </c>
      <c r="O124" t="str">
        <f t="shared" si="17"/>
        <v/>
      </c>
    </row>
    <row r="125" spans="1:15" ht="13" x14ac:dyDescent="0.3">
      <c r="A125" s="17" t="s">
        <v>86</v>
      </c>
      <c r="B125" s="2"/>
      <c r="C125" s="12" t="s">
        <v>317</v>
      </c>
      <c r="D125" s="10" t="s">
        <v>314</v>
      </c>
      <c r="E125" s="14" t="s">
        <v>317</v>
      </c>
      <c r="F125" s="11" t="s">
        <v>314</v>
      </c>
      <c r="G125" t="str">
        <f t="shared" si="12"/>
        <v/>
      </c>
      <c r="H125" s="7" t="str">
        <f t="shared" si="13"/>
        <v>X</v>
      </c>
      <c r="I125" t="str">
        <f t="shared" si="14"/>
        <v/>
      </c>
      <c r="J125" t="s">
        <v>229</v>
      </c>
      <c r="K125" s="6" t="str">
        <f t="shared" si="15"/>
        <v/>
      </c>
      <c r="L125">
        <v>196</v>
      </c>
      <c r="M125" t="str">
        <f t="shared" si="16"/>
        <v/>
      </c>
      <c r="O125" t="str">
        <f t="shared" si="17"/>
        <v/>
      </c>
    </row>
    <row r="126" spans="1:15" ht="13" x14ac:dyDescent="0.3">
      <c r="A126" s="20" t="s">
        <v>309</v>
      </c>
      <c r="B126" s="2"/>
      <c r="C126" s="12"/>
      <c r="D126" s="10"/>
      <c r="E126" s="14"/>
      <c r="F126" s="11"/>
      <c r="G126" t="str">
        <f t="shared" si="12"/>
        <v/>
      </c>
      <c r="H126" s="7" t="str">
        <f t="shared" si="13"/>
        <v/>
      </c>
      <c r="I126" t="str">
        <f t="shared" si="14"/>
        <v>liro</v>
      </c>
      <c r="J126" t="s">
        <v>229</v>
      </c>
      <c r="K126" s="6" t="str">
        <f t="shared" si="15"/>
        <v>liro</v>
      </c>
      <c r="L126">
        <v>200</v>
      </c>
      <c r="M126" t="str">
        <f t="shared" si="16"/>
        <v/>
      </c>
      <c r="O126" t="str">
        <f t="shared" si="17"/>
        <v/>
      </c>
    </row>
    <row r="127" spans="1:15" ht="13" x14ac:dyDescent="0.3">
      <c r="A127" s="17" t="s">
        <v>85</v>
      </c>
      <c r="B127" s="2"/>
      <c r="C127" s="12"/>
      <c r="D127" s="10"/>
      <c r="E127" s="14"/>
      <c r="F127" s="11"/>
      <c r="G127" t="str">
        <f t="shared" si="12"/>
        <v/>
      </c>
      <c r="H127" s="7" t="str">
        <f t="shared" si="13"/>
        <v/>
      </c>
      <c r="I127" t="str">
        <f t="shared" si="14"/>
        <v>punajalkaviklo</v>
      </c>
      <c r="J127" t="s">
        <v>229</v>
      </c>
      <c r="K127" s="6" t="str">
        <f t="shared" si="15"/>
        <v>punajalkaviklo</v>
      </c>
      <c r="L127">
        <v>201</v>
      </c>
      <c r="M127" t="str">
        <f t="shared" si="16"/>
        <v/>
      </c>
      <c r="O127" t="str">
        <f t="shared" si="17"/>
        <v/>
      </c>
    </row>
    <row r="128" spans="1:15" ht="13" x14ac:dyDescent="0.3">
      <c r="A128" s="17" t="s">
        <v>78</v>
      </c>
      <c r="B128" s="2"/>
      <c r="C128" s="12" t="s">
        <v>317</v>
      </c>
      <c r="D128" s="10" t="s">
        <v>314</v>
      </c>
      <c r="E128" s="14" t="s">
        <v>317</v>
      </c>
      <c r="F128" s="11" t="s">
        <v>314</v>
      </c>
      <c r="G128" t="str">
        <f t="shared" si="12"/>
        <v/>
      </c>
      <c r="H128" s="7" t="str">
        <f t="shared" si="13"/>
        <v>X</v>
      </c>
      <c r="I128" t="str">
        <f t="shared" si="14"/>
        <v/>
      </c>
      <c r="J128" t="s">
        <v>229</v>
      </c>
      <c r="K128" s="6" t="str">
        <f t="shared" si="15"/>
        <v/>
      </c>
      <c r="L128">
        <v>202</v>
      </c>
      <c r="M128" t="str">
        <f t="shared" si="16"/>
        <v/>
      </c>
      <c r="O128" t="str">
        <f t="shared" si="17"/>
        <v/>
      </c>
    </row>
    <row r="129" spans="1:15" ht="13" x14ac:dyDescent="0.3">
      <c r="A129" s="23" t="s">
        <v>294</v>
      </c>
      <c r="B129" s="2"/>
      <c r="C129" s="12"/>
      <c r="D129" s="10"/>
      <c r="E129" s="14"/>
      <c r="F129" s="11"/>
      <c r="G129" t="str">
        <f t="shared" si="12"/>
        <v/>
      </c>
      <c r="H129" s="7" t="str">
        <f t="shared" si="13"/>
        <v/>
      </c>
      <c r="I129" t="str">
        <f t="shared" si="14"/>
        <v>tundrakurppelo</v>
      </c>
      <c r="J129" t="s">
        <v>229</v>
      </c>
      <c r="K129" s="6" t="str">
        <f t="shared" si="15"/>
        <v>tundrakurppelo</v>
      </c>
      <c r="L129">
        <v>203</v>
      </c>
      <c r="M129" t="str">
        <f t="shared" si="16"/>
        <v/>
      </c>
      <c r="O129" t="str">
        <f t="shared" si="17"/>
        <v/>
      </c>
    </row>
    <row r="130" spans="1:15" ht="13" x14ac:dyDescent="0.3">
      <c r="A130" s="17" t="s">
        <v>81</v>
      </c>
      <c r="B130" s="2"/>
      <c r="C130" s="12" t="s">
        <v>317</v>
      </c>
      <c r="D130" s="10" t="s">
        <v>314</v>
      </c>
      <c r="E130" s="14" t="s">
        <v>317</v>
      </c>
      <c r="F130" s="11" t="s">
        <v>314</v>
      </c>
      <c r="G130" t="str">
        <f t="shared" si="12"/>
        <v/>
      </c>
      <c r="H130" s="7" t="str">
        <f t="shared" si="13"/>
        <v>X</v>
      </c>
      <c r="I130" t="str">
        <f t="shared" si="14"/>
        <v/>
      </c>
      <c r="J130" t="s">
        <v>229</v>
      </c>
      <c r="K130" s="6" t="str">
        <f t="shared" si="15"/>
        <v/>
      </c>
      <c r="L130">
        <v>204</v>
      </c>
      <c r="M130" t="str">
        <f t="shared" si="16"/>
        <v/>
      </c>
      <c r="O130" t="str">
        <f t="shared" si="17"/>
        <v/>
      </c>
    </row>
    <row r="131" spans="1:15" ht="13" x14ac:dyDescent="0.3">
      <c r="A131" s="17" t="s">
        <v>79</v>
      </c>
      <c r="B131" s="2"/>
      <c r="C131" s="12" t="s">
        <v>317</v>
      </c>
      <c r="D131" s="10" t="s">
        <v>314</v>
      </c>
      <c r="E131" s="14" t="s">
        <v>317</v>
      </c>
      <c r="F131" s="11" t="s">
        <v>314</v>
      </c>
      <c r="G131" t="str">
        <f t="shared" si="12"/>
        <v/>
      </c>
      <c r="H131" s="7" t="str">
        <f t="shared" si="13"/>
        <v>X</v>
      </c>
      <c r="I131" t="str">
        <f t="shared" si="14"/>
        <v/>
      </c>
      <c r="J131" t="s">
        <v>229</v>
      </c>
      <c r="K131" s="6" t="str">
        <f t="shared" si="15"/>
        <v/>
      </c>
      <c r="L131">
        <v>205</v>
      </c>
      <c r="M131" t="str">
        <f t="shared" si="16"/>
        <v/>
      </c>
      <c r="O131" t="str">
        <f t="shared" si="17"/>
        <v/>
      </c>
    </row>
    <row r="132" spans="1:15" ht="13" x14ac:dyDescent="0.3">
      <c r="A132" s="17" t="s">
        <v>80</v>
      </c>
      <c r="B132" s="2"/>
      <c r="C132" s="12" t="s">
        <v>319</v>
      </c>
      <c r="D132" s="10" t="s">
        <v>314</v>
      </c>
      <c r="E132" s="14" t="s">
        <v>320</v>
      </c>
      <c r="F132" s="11" t="s">
        <v>314</v>
      </c>
      <c r="G132" t="str">
        <f t="shared" si="12"/>
        <v/>
      </c>
      <c r="H132" s="7" t="str">
        <f t="shared" si="13"/>
        <v>X</v>
      </c>
      <c r="I132" t="str">
        <f t="shared" si="14"/>
        <v/>
      </c>
      <c r="J132" t="s">
        <v>229</v>
      </c>
      <c r="K132" s="6" t="str">
        <f t="shared" si="15"/>
        <v/>
      </c>
      <c r="L132">
        <v>207</v>
      </c>
      <c r="M132" t="str">
        <f t="shared" si="16"/>
        <v/>
      </c>
      <c r="O132" t="str">
        <f t="shared" si="17"/>
        <v/>
      </c>
    </row>
    <row r="133" spans="1:15" ht="13" x14ac:dyDescent="0.3">
      <c r="A133" s="17" t="s">
        <v>89</v>
      </c>
      <c r="B133" s="2"/>
      <c r="C133" s="12"/>
      <c r="D133" s="10"/>
      <c r="E133" s="14"/>
      <c r="F133" s="11"/>
      <c r="G133" t="str">
        <f t="shared" si="12"/>
        <v/>
      </c>
      <c r="H133" s="7" t="str">
        <f t="shared" si="13"/>
        <v/>
      </c>
      <c r="I133" t="str">
        <f t="shared" si="14"/>
        <v>leveäpyrstökihu</v>
      </c>
      <c r="J133" t="s">
        <v>229</v>
      </c>
      <c r="K133" s="6" t="str">
        <f t="shared" si="15"/>
        <v>leveäpyrstökihu</v>
      </c>
      <c r="L133">
        <v>213</v>
      </c>
      <c r="M133" t="str">
        <f t="shared" si="16"/>
        <v/>
      </c>
      <c r="O133" t="str">
        <f t="shared" si="17"/>
        <v/>
      </c>
    </row>
    <row r="134" spans="1:15" ht="13" x14ac:dyDescent="0.3">
      <c r="A134" s="17" t="s">
        <v>91</v>
      </c>
      <c r="B134" s="2"/>
      <c r="C134" s="12"/>
      <c r="D134" s="10"/>
      <c r="E134" s="14" t="s">
        <v>319</v>
      </c>
      <c r="F134" s="11" t="s">
        <v>314</v>
      </c>
      <c r="G134" t="str">
        <f t="shared" si="12"/>
        <v>ässä</v>
      </c>
      <c r="H134" s="7" t="str">
        <f t="shared" si="13"/>
        <v>X</v>
      </c>
      <c r="I134" t="str">
        <f t="shared" si="14"/>
        <v>merikihu</v>
      </c>
      <c r="J134" t="s">
        <v>229</v>
      </c>
      <c r="K134" s="6" t="str">
        <f t="shared" si="15"/>
        <v/>
      </c>
      <c r="L134">
        <v>214</v>
      </c>
      <c r="M134" t="str">
        <f t="shared" si="16"/>
        <v/>
      </c>
      <c r="O134" t="str">
        <f t="shared" si="17"/>
        <v>merikihu</v>
      </c>
    </row>
    <row r="135" spans="1:15" ht="13" x14ac:dyDescent="0.3">
      <c r="A135" s="17" t="s">
        <v>255</v>
      </c>
      <c r="B135" s="2"/>
      <c r="C135" s="12"/>
      <c r="D135" s="10"/>
      <c r="E135" s="14"/>
      <c r="F135" s="11"/>
      <c r="G135" t="str">
        <f t="shared" ref="G135:G199" si="24">IF(COUNTIF(D135:F135,"x")=1,"ässä","")</f>
        <v/>
      </c>
      <c r="H135" s="7" t="str">
        <f t="shared" ref="H135:H199" si="25">IF(OR(D135="X",F135="X"),"X","")</f>
        <v/>
      </c>
      <c r="I135" t="str">
        <f t="shared" si="14"/>
        <v>leveäpyrstökihu / merikihu</v>
      </c>
      <c r="J135" t="s">
        <v>229</v>
      </c>
      <c r="K135" s="6"/>
      <c r="L135">
        <v>214.1</v>
      </c>
      <c r="M135" t="str">
        <f t="shared" ref="M135:M199" si="26">IF(AND(D135="x",F135&lt;&gt;"x"),A135,"")</f>
        <v/>
      </c>
      <c r="O135" t="str">
        <f t="shared" ref="O135:O199" si="27">IF(AND(D135&lt;&gt;"x",F135="x"),A135,"")</f>
        <v/>
      </c>
    </row>
    <row r="136" spans="1:15" ht="13" x14ac:dyDescent="0.3">
      <c r="A136" s="20" t="s">
        <v>308</v>
      </c>
      <c r="B136" s="2"/>
      <c r="C136" s="12"/>
      <c r="D136" s="10"/>
      <c r="E136" s="14"/>
      <c r="F136" s="11"/>
      <c r="G136" t="str">
        <f t="shared" si="24"/>
        <v/>
      </c>
      <c r="H136" s="7" t="str">
        <f t="shared" si="25"/>
        <v/>
      </c>
      <c r="I136" t="str">
        <f t="shared" ref="I136:I199" si="28">IF(D136="",A136,"")</f>
        <v>tunturikihu</v>
      </c>
      <c r="J136" t="s">
        <v>229</v>
      </c>
      <c r="K136" s="6" t="str">
        <f t="shared" ref="K136:K199" si="29">IF(F136="",A136,"")</f>
        <v>tunturikihu</v>
      </c>
      <c r="L136">
        <v>215</v>
      </c>
      <c r="M136" t="str">
        <f t="shared" si="26"/>
        <v/>
      </c>
      <c r="O136" t="str">
        <f t="shared" si="27"/>
        <v/>
      </c>
    </row>
    <row r="137" spans="1:15" ht="13" x14ac:dyDescent="0.3">
      <c r="A137" s="20" t="s">
        <v>264</v>
      </c>
      <c r="B137" s="2"/>
      <c r="C137" s="12"/>
      <c r="D137" s="10"/>
      <c r="E137" s="14"/>
      <c r="F137" s="11"/>
      <c r="G137" t="str">
        <f t="shared" si="24"/>
        <v/>
      </c>
      <c r="H137" s="7" t="str">
        <f t="shared" si="25"/>
        <v/>
      </c>
      <c r="I137" t="str">
        <f t="shared" si="28"/>
        <v>isokihu</v>
      </c>
      <c r="J137" t="s">
        <v>229</v>
      </c>
      <c r="K137" s="6" t="str">
        <f t="shared" si="29"/>
        <v>isokihu</v>
      </c>
      <c r="L137">
        <v>216</v>
      </c>
      <c r="M137" t="str">
        <f t="shared" si="26"/>
        <v/>
      </c>
      <c r="O137" t="str">
        <f t="shared" si="27"/>
        <v/>
      </c>
    </row>
    <row r="138" spans="1:15" ht="13" x14ac:dyDescent="0.3">
      <c r="A138" s="17" t="s">
        <v>90</v>
      </c>
      <c r="B138" s="2"/>
      <c r="C138" s="12"/>
      <c r="D138" s="10"/>
      <c r="E138" s="14"/>
      <c r="F138" s="11"/>
      <c r="G138" t="str">
        <f t="shared" si="24"/>
        <v/>
      </c>
      <c r="H138" s="7" t="str">
        <f t="shared" si="25"/>
        <v/>
      </c>
      <c r="I138" t="str">
        <f t="shared" si="28"/>
        <v>kihulaji</v>
      </c>
      <c r="J138" t="s">
        <v>229</v>
      </c>
      <c r="K138" s="6"/>
      <c r="L138">
        <v>216.1</v>
      </c>
      <c r="M138" t="str">
        <f t="shared" si="26"/>
        <v/>
      </c>
      <c r="O138" t="str">
        <f t="shared" si="27"/>
        <v/>
      </c>
    </row>
    <row r="139" spans="1:15" ht="13" x14ac:dyDescent="0.3">
      <c r="A139" s="17" t="s">
        <v>109</v>
      </c>
      <c r="B139" s="2"/>
      <c r="C139" s="12"/>
      <c r="D139" s="10"/>
      <c r="E139" s="14"/>
      <c r="F139" s="11"/>
      <c r="G139" t="str">
        <f t="shared" si="24"/>
        <v/>
      </c>
      <c r="H139" s="7" t="str">
        <f t="shared" si="25"/>
        <v/>
      </c>
      <c r="I139" t="str">
        <f t="shared" si="28"/>
        <v>lunni</v>
      </c>
      <c r="J139" t="s">
        <v>229</v>
      </c>
      <c r="K139" s="6" t="str">
        <f t="shared" si="29"/>
        <v>lunni</v>
      </c>
      <c r="L139">
        <v>217</v>
      </c>
      <c r="M139" t="str">
        <f t="shared" si="26"/>
        <v/>
      </c>
      <c r="O139" t="str">
        <f t="shared" si="27"/>
        <v/>
      </c>
    </row>
    <row r="140" spans="1:15" ht="13" x14ac:dyDescent="0.3">
      <c r="A140" s="17" t="s">
        <v>108</v>
      </c>
      <c r="B140" s="2"/>
      <c r="C140" s="12" t="s">
        <v>331</v>
      </c>
      <c r="D140" s="10" t="s">
        <v>314</v>
      </c>
      <c r="E140" s="14" t="s">
        <v>321</v>
      </c>
      <c r="F140" s="11" t="s">
        <v>314</v>
      </c>
      <c r="G140" t="str">
        <f t="shared" si="24"/>
        <v/>
      </c>
      <c r="H140" s="7" t="str">
        <f t="shared" si="25"/>
        <v>X</v>
      </c>
      <c r="I140" t="str">
        <f t="shared" si="28"/>
        <v/>
      </c>
      <c r="J140" t="s">
        <v>229</v>
      </c>
      <c r="K140" s="6" t="str">
        <f t="shared" si="29"/>
        <v/>
      </c>
      <c r="L140">
        <v>218</v>
      </c>
      <c r="M140" t="str">
        <f t="shared" si="26"/>
        <v/>
      </c>
      <c r="O140" t="str">
        <f t="shared" si="27"/>
        <v/>
      </c>
    </row>
    <row r="141" spans="1:15" ht="13" x14ac:dyDescent="0.3">
      <c r="A141" s="17" t="s">
        <v>107</v>
      </c>
      <c r="B141" s="2"/>
      <c r="C141" s="12" t="s">
        <v>328</v>
      </c>
      <c r="D141" s="10" t="s">
        <v>314</v>
      </c>
      <c r="E141" s="14" t="s">
        <v>320</v>
      </c>
      <c r="F141" s="11" t="s">
        <v>314</v>
      </c>
      <c r="G141" t="str">
        <f t="shared" si="24"/>
        <v/>
      </c>
      <c r="H141" s="7" t="str">
        <f t="shared" si="25"/>
        <v>X</v>
      </c>
      <c r="I141" t="str">
        <f t="shared" si="28"/>
        <v/>
      </c>
      <c r="J141" t="s">
        <v>229</v>
      </c>
      <c r="K141" s="6" t="str">
        <f t="shared" si="29"/>
        <v/>
      </c>
      <c r="L141">
        <v>220</v>
      </c>
      <c r="M141" t="str">
        <f t="shared" si="26"/>
        <v/>
      </c>
      <c r="O141" t="str">
        <f t="shared" si="27"/>
        <v/>
      </c>
    </row>
    <row r="142" spans="1:15" ht="13" x14ac:dyDescent="0.3">
      <c r="A142" s="17" t="s">
        <v>237</v>
      </c>
      <c r="B142" s="2"/>
      <c r="C142" s="12"/>
      <c r="D142" s="10"/>
      <c r="E142" s="14"/>
      <c r="F142" s="11"/>
      <c r="G142" t="str">
        <f t="shared" si="24"/>
        <v/>
      </c>
      <c r="H142" s="7" t="str">
        <f t="shared" si="25"/>
        <v/>
      </c>
      <c r="I142" t="str">
        <f t="shared" si="28"/>
        <v>pikkuruokki</v>
      </c>
      <c r="J142" t="s">
        <v>229</v>
      </c>
      <c r="K142" s="6" t="str">
        <f t="shared" si="29"/>
        <v>pikkuruokki</v>
      </c>
      <c r="L142">
        <v>221</v>
      </c>
      <c r="M142" t="str">
        <f t="shared" si="26"/>
        <v/>
      </c>
      <c r="O142" t="str">
        <f t="shared" si="27"/>
        <v/>
      </c>
    </row>
    <row r="143" spans="1:15" ht="13" x14ac:dyDescent="0.3">
      <c r="A143" s="17" t="s">
        <v>106</v>
      </c>
      <c r="B143" s="2"/>
      <c r="C143" s="12"/>
      <c r="D143" s="10"/>
      <c r="E143" s="14" t="s">
        <v>319</v>
      </c>
      <c r="F143" s="11" t="s">
        <v>314</v>
      </c>
      <c r="G143" t="str">
        <f t="shared" si="24"/>
        <v>ässä</v>
      </c>
      <c r="H143" s="7" t="str">
        <f t="shared" si="25"/>
        <v>X</v>
      </c>
      <c r="I143" t="str">
        <f t="shared" si="28"/>
        <v>etelänkiisla</v>
      </c>
      <c r="J143" t="s">
        <v>229</v>
      </c>
      <c r="K143" s="6" t="str">
        <f t="shared" si="29"/>
        <v/>
      </c>
      <c r="L143">
        <v>222</v>
      </c>
      <c r="M143" t="str">
        <f t="shared" si="26"/>
        <v/>
      </c>
      <c r="O143" t="str">
        <f t="shared" si="27"/>
        <v>etelänkiisla</v>
      </c>
    </row>
    <row r="144" spans="1:15" ht="13" x14ac:dyDescent="0.3">
      <c r="A144" s="17" t="s">
        <v>295</v>
      </c>
      <c r="B144" s="2"/>
      <c r="C144" s="12"/>
      <c r="D144" s="10"/>
      <c r="E144" s="14"/>
      <c r="F144" s="11"/>
      <c r="G144" t="str">
        <f t="shared" si="24"/>
        <v/>
      </c>
      <c r="H144" s="7" t="str">
        <f t="shared" si="25"/>
        <v/>
      </c>
      <c r="J144" t="s">
        <v>229</v>
      </c>
      <c r="K144" s="6"/>
      <c r="L144">
        <v>223.1</v>
      </c>
      <c r="M144" t="str">
        <f t="shared" si="26"/>
        <v/>
      </c>
      <c r="O144" t="str">
        <f t="shared" si="27"/>
        <v/>
      </c>
    </row>
    <row r="145" spans="1:15" ht="13" x14ac:dyDescent="0.3">
      <c r="A145" s="17" t="s">
        <v>105</v>
      </c>
      <c r="B145" s="2"/>
      <c r="C145" s="12"/>
      <c r="D145" s="10"/>
      <c r="E145" s="14"/>
      <c r="F145" s="11"/>
      <c r="G145" t="str">
        <f t="shared" si="24"/>
        <v/>
      </c>
      <c r="H145" s="7" t="str">
        <f t="shared" si="25"/>
        <v/>
      </c>
      <c r="I145" t="str">
        <f t="shared" si="28"/>
        <v>pikkutiira</v>
      </c>
      <c r="J145" t="s">
        <v>229</v>
      </c>
      <c r="K145" s="6" t="str">
        <f t="shared" si="29"/>
        <v>pikkutiira</v>
      </c>
      <c r="L145">
        <v>224</v>
      </c>
      <c r="M145" t="str">
        <f t="shared" si="26"/>
        <v/>
      </c>
      <c r="O145" t="str">
        <f t="shared" si="27"/>
        <v/>
      </c>
    </row>
    <row r="146" spans="1:15" ht="13" x14ac:dyDescent="0.3">
      <c r="A146" s="17" t="s">
        <v>101</v>
      </c>
      <c r="B146" s="2"/>
      <c r="C146" s="12"/>
      <c r="D146" s="10"/>
      <c r="E146" s="14"/>
      <c r="F146" s="11"/>
      <c r="G146" t="str">
        <f t="shared" si="24"/>
        <v/>
      </c>
      <c r="H146" s="7" t="str">
        <f t="shared" si="25"/>
        <v/>
      </c>
      <c r="I146" t="str">
        <f t="shared" si="28"/>
        <v>räyskä</v>
      </c>
      <c r="J146" t="s">
        <v>229</v>
      </c>
      <c r="K146" s="6" t="str">
        <f t="shared" si="29"/>
        <v>räyskä</v>
      </c>
      <c r="L146">
        <v>226</v>
      </c>
      <c r="M146" t="str">
        <f t="shared" si="26"/>
        <v/>
      </c>
      <c r="O146" t="str">
        <f t="shared" si="27"/>
        <v/>
      </c>
    </row>
    <row r="147" spans="1:15" ht="13" x14ac:dyDescent="0.3">
      <c r="A147" s="17" t="s">
        <v>236</v>
      </c>
      <c r="B147" s="2"/>
      <c r="C147" s="12"/>
      <c r="D147" s="10"/>
      <c r="E147" s="14"/>
      <c r="F147" s="11"/>
      <c r="G147" t="str">
        <f t="shared" ref="G147" si="30">IF(COUNTIF(D147:F147,"x")=1,"ässä","")</f>
        <v/>
      </c>
      <c r="H147" s="7" t="str">
        <f t="shared" ref="H147" si="31">IF(OR(D147="X",F147="X"),"X","")</f>
        <v/>
      </c>
      <c r="I147" t="str">
        <f t="shared" ref="I147" si="32">IF(D147="",A147,"")</f>
        <v>mustatiira</v>
      </c>
      <c r="J147" t="s">
        <v>229</v>
      </c>
      <c r="K147" s="6" t="str">
        <f t="shared" ref="K147" si="33">IF(F147="",A147,"")</f>
        <v>mustatiira</v>
      </c>
      <c r="L147">
        <v>228</v>
      </c>
      <c r="M147" t="str">
        <f t="shared" ref="M147" si="34">IF(AND(D147="x",F147&lt;&gt;"x"),A147,"")</f>
        <v/>
      </c>
      <c r="O147" t="str">
        <f t="shared" ref="O147" si="35">IF(AND(D147&lt;&gt;"x",F147="x"),A147,"")</f>
        <v/>
      </c>
    </row>
    <row r="148" spans="1:15" ht="13" x14ac:dyDescent="0.3">
      <c r="A148" s="17" t="s">
        <v>316</v>
      </c>
      <c r="B148" s="2"/>
      <c r="C148" s="12"/>
      <c r="D148" s="10"/>
      <c r="E148" s="14"/>
      <c r="F148" s="11"/>
      <c r="G148" t="str">
        <f t="shared" si="24"/>
        <v/>
      </c>
      <c r="H148" s="7" t="str">
        <f t="shared" si="25"/>
        <v/>
      </c>
      <c r="I148" t="str">
        <f t="shared" si="28"/>
        <v>valkosiipitiira</v>
      </c>
      <c r="J148" t="s">
        <v>229</v>
      </c>
      <c r="K148" s="6" t="str">
        <f t="shared" si="29"/>
        <v>valkosiipitiira</v>
      </c>
      <c r="L148">
        <v>229</v>
      </c>
      <c r="M148" t="str">
        <f t="shared" si="26"/>
        <v/>
      </c>
      <c r="O148" t="str">
        <f t="shared" si="27"/>
        <v/>
      </c>
    </row>
    <row r="149" spans="1:15" ht="13" x14ac:dyDescent="0.3">
      <c r="A149" s="17" t="s">
        <v>102</v>
      </c>
      <c r="B149" s="2"/>
      <c r="C149" s="12" t="s">
        <v>317</v>
      </c>
      <c r="D149" s="10" t="s">
        <v>314</v>
      </c>
      <c r="E149" s="14"/>
      <c r="F149" s="11"/>
      <c r="G149" t="str">
        <f t="shared" si="24"/>
        <v>ässä</v>
      </c>
      <c r="H149" s="7" t="str">
        <f t="shared" si="25"/>
        <v>X</v>
      </c>
      <c r="I149" t="str">
        <f t="shared" si="28"/>
        <v/>
      </c>
      <c r="J149" t="s">
        <v>229</v>
      </c>
      <c r="K149" s="6" t="str">
        <f t="shared" si="29"/>
        <v>kalatiira</v>
      </c>
      <c r="L149">
        <v>231</v>
      </c>
      <c r="M149" t="str">
        <f t="shared" si="26"/>
        <v>kalatiira</v>
      </c>
      <c r="O149" t="str">
        <f t="shared" si="27"/>
        <v/>
      </c>
    </row>
    <row r="150" spans="1:15" ht="13" x14ac:dyDescent="0.3">
      <c r="A150" s="17" t="s">
        <v>103</v>
      </c>
      <c r="B150" s="2"/>
      <c r="C150" s="12" t="s">
        <v>334</v>
      </c>
      <c r="D150" s="10" t="s">
        <v>314</v>
      </c>
      <c r="E150" s="14" t="s">
        <v>346</v>
      </c>
      <c r="F150" s="11" t="s">
        <v>314</v>
      </c>
      <c r="G150" t="str">
        <f t="shared" si="24"/>
        <v/>
      </c>
      <c r="H150" s="7" t="str">
        <f t="shared" si="25"/>
        <v>X</v>
      </c>
      <c r="I150" t="str">
        <f t="shared" si="28"/>
        <v/>
      </c>
      <c r="J150" t="s">
        <v>229</v>
      </c>
      <c r="K150" s="6" t="str">
        <f t="shared" si="29"/>
        <v/>
      </c>
      <c r="L150">
        <v>232</v>
      </c>
      <c r="M150" t="str">
        <f t="shared" si="26"/>
        <v/>
      </c>
    </row>
    <row r="151" spans="1:15" ht="13" x14ac:dyDescent="0.3">
      <c r="A151" s="17" t="s">
        <v>104</v>
      </c>
      <c r="B151" s="2"/>
      <c r="C151" s="12"/>
      <c r="D151" s="10"/>
      <c r="E151" s="14"/>
      <c r="F151" s="11"/>
      <c r="G151" t="str">
        <f t="shared" si="24"/>
        <v/>
      </c>
      <c r="H151" s="7" t="str">
        <f t="shared" si="25"/>
        <v/>
      </c>
      <c r="J151" t="s">
        <v>229</v>
      </c>
      <c r="K151" s="6"/>
      <c r="L151">
        <v>232.1</v>
      </c>
      <c r="O151" t="str">
        <f t="shared" si="27"/>
        <v/>
      </c>
    </row>
    <row r="152" spans="1:15" ht="13" x14ac:dyDescent="0.3">
      <c r="A152" s="17" t="s">
        <v>92</v>
      </c>
      <c r="B152" s="2"/>
      <c r="C152" s="12" t="s">
        <v>331</v>
      </c>
      <c r="D152" s="10" t="s">
        <v>314</v>
      </c>
      <c r="E152" s="14"/>
      <c r="F152" s="11"/>
      <c r="G152" t="str">
        <f t="shared" si="24"/>
        <v>ässä</v>
      </c>
      <c r="H152" s="7" t="str">
        <f t="shared" si="25"/>
        <v>X</v>
      </c>
      <c r="I152" t="str">
        <f t="shared" si="28"/>
        <v/>
      </c>
      <c r="J152" t="s">
        <v>229</v>
      </c>
      <c r="K152" s="6" t="str">
        <f t="shared" si="29"/>
        <v>pikkulokki</v>
      </c>
      <c r="L152">
        <v>233</v>
      </c>
      <c r="M152" t="str">
        <f t="shared" si="26"/>
        <v>pikkulokki</v>
      </c>
      <c r="O152" t="str">
        <f t="shared" si="27"/>
        <v/>
      </c>
    </row>
    <row r="153" spans="1:15" ht="13" x14ac:dyDescent="0.3">
      <c r="A153" s="17" t="s">
        <v>93</v>
      </c>
      <c r="B153" s="2"/>
      <c r="C153" s="12"/>
      <c r="D153" s="10"/>
      <c r="E153" s="14"/>
      <c r="F153" s="11"/>
      <c r="G153" t="str">
        <f t="shared" si="24"/>
        <v/>
      </c>
      <c r="H153" s="7" t="str">
        <f t="shared" si="25"/>
        <v/>
      </c>
      <c r="I153" t="str">
        <f t="shared" si="28"/>
        <v>tiiralokki</v>
      </c>
      <c r="J153" t="s">
        <v>229</v>
      </c>
      <c r="K153" s="6" t="str">
        <f t="shared" si="29"/>
        <v>tiiralokki</v>
      </c>
      <c r="L153">
        <v>236</v>
      </c>
      <c r="M153" t="str">
        <f t="shared" si="26"/>
        <v/>
      </c>
      <c r="O153" t="str">
        <f t="shared" si="27"/>
        <v/>
      </c>
    </row>
    <row r="154" spans="1:15" ht="13" x14ac:dyDescent="0.3">
      <c r="A154" s="17" t="s">
        <v>100</v>
      </c>
      <c r="B154" s="2"/>
      <c r="C154" s="12"/>
      <c r="D154" s="10"/>
      <c r="E154" s="14"/>
      <c r="F154" s="11"/>
      <c r="G154" t="str">
        <f t="shared" si="24"/>
        <v/>
      </c>
      <c r="H154" s="7" t="str">
        <f t="shared" si="25"/>
        <v/>
      </c>
      <c r="I154" t="str">
        <f t="shared" si="28"/>
        <v>pikkukajava</v>
      </c>
      <c r="J154" t="s">
        <v>229</v>
      </c>
      <c r="K154" s="6" t="str">
        <f t="shared" si="29"/>
        <v>pikkukajava</v>
      </c>
      <c r="L154">
        <v>237</v>
      </c>
      <c r="M154" t="str">
        <f t="shared" si="26"/>
        <v/>
      </c>
      <c r="O154" t="str">
        <f t="shared" si="27"/>
        <v/>
      </c>
    </row>
    <row r="155" spans="1:15" ht="13" x14ac:dyDescent="0.3">
      <c r="A155" s="17" t="s">
        <v>94</v>
      </c>
      <c r="B155" s="2"/>
      <c r="C155" s="12" t="s">
        <v>317</v>
      </c>
      <c r="D155" s="10" t="s">
        <v>314</v>
      </c>
      <c r="E155" s="14" t="s">
        <v>317</v>
      </c>
      <c r="F155" s="11" t="s">
        <v>314</v>
      </c>
      <c r="G155" t="str">
        <f t="shared" si="24"/>
        <v/>
      </c>
      <c r="H155" s="7" t="str">
        <f t="shared" si="25"/>
        <v>X</v>
      </c>
      <c r="I155" t="str">
        <f t="shared" si="28"/>
        <v/>
      </c>
      <c r="J155" t="s">
        <v>229</v>
      </c>
      <c r="K155" s="6" t="str">
        <f t="shared" si="29"/>
        <v/>
      </c>
      <c r="L155">
        <v>239</v>
      </c>
      <c r="M155" t="str">
        <f t="shared" si="26"/>
        <v/>
      </c>
      <c r="O155" t="str">
        <f t="shared" si="27"/>
        <v/>
      </c>
    </row>
    <row r="156" spans="1:15" ht="13" x14ac:dyDescent="0.3">
      <c r="A156" s="17" t="s">
        <v>244</v>
      </c>
      <c r="B156" s="2"/>
      <c r="C156" s="12"/>
      <c r="D156" s="10"/>
      <c r="E156" s="14"/>
      <c r="F156" s="11"/>
      <c r="G156" t="str">
        <f t="shared" si="24"/>
        <v/>
      </c>
      <c r="H156" s="7" t="str">
        <f t="shared" si="25"/>
        <v/>
      </c>
      <c r="I156" t="str">
        <f t="shared" si="28"/>
        <v>välimerenlokki</v>
      </c>
      <c r="J156" t="s">
        <v>229</v>
      </c>
      <c r="K156" s="6" t="str">
        <f t="shared" si="29"/>
        <v>välimerenlokki</v>
      </c>
      <c r="L156">
        <v>242</v>
      </c>
      <c r="M156" t="str">
        <f t="shared" si="26"/>
        <v/>
      </c>
      <c r="O156" t="str">
        <f t="shared" si="27"/>
        <v/>
      </c>
    </row>
    <row r="157" spans="1:15" ht="13" x14ac:dyDescent="0.3">
      <c r="A157" s="17" t="s">
        <v>95</v>
      </c>
      <c r="B157" s="2"/>
      <c r="C157" s="12" t="s">
        <v>317</v>
      </c>
      <c r="D157" s="10" t="s">
        <v>314</v>
      </c>
      <c r="E157" s="14" t="s">
        <v>317</v>
      </c>
      <c r="F157" s="11" t="s">
        <v>314</v>
      </c>
      <c r="G157" t="str">
        <f t="shared" si="24"/>
        <v/>
      </c>
      <c r="H157" s="7" t="str">
        <f t="shared" si="25"/>
        <v>X</v>
      </c>
      <c r="I157" t="str">
        <f t="shared" si="28"/>
        <v/>
      </c>
      <c r="J157" t="s">
        <v>229</v>
      </c>
      <c r="K157" s="6" t="str">
        <f t="shared" si="29"/>
        <v/>
      </c>
      <c r="L157">
        <v>244</v>
      </c>
      <c r="M157" t="str">
        <f t="shared" si="26"/>
        <v/>
      </c>
      <c r="O157" t="str">
        <f t="shared" si="27"/>
        <v/>
      </c>
    </row>
    <row r="158" spans="1:15" ht="13" x14ac:dyDescent="0.3">
      <c r="A158" s="17" t="s">
        <v>96</v>
      </c>
      <c r="B158" s="2"/>
      <c r="C158" s="12" t="s">
        <v>318</v>
      </c>
      <c r="D158" s="10" t="s">
        <v>314</v>
      </c>
      <c r="E158" s="14" t="s">
        <v>319</v>
      </c>
      <c r="F158" s="11" t="s">
        <v>314</v>
      </c>
      <c r="G158" t="str">
        <f t="shared" si="24"/>
        <v/>
      </c>
      <c r="H158" s="7" t="str">
        <f t="shared" si="25"/>
        <v>X</v>
      </c>
      <c r="I158" t="str">
        <f t="shared" si="28"/>
        <v/>
      </c>
      <c r="J158" t="s">
        <v>229</v>
      </c>
      <c r="K158" s="6" t="str">
        <f t="shared" si="29"/>
        <v/>
      </c>
      <c r="L158">
        <v>245</v>
      </c>
      <c r="M158" t="str">
        <f t="shared" si="26"/>
        <v/>
      </c>
      <c r="O158" t="str">
        <f t="shared" si="27"/>
        <v/>
      </c>
    </row>
    <row r="159" spans="1:15" ht="13" x14ac:dyDescent="0.3">
      <c r="A159" s="17" t="s">
        <v>97</v>
      </c>
      <c r="B159" s="2"/>
      <c r="C159" s="12" t="s">
        <v>317</v>
      </c>
      <c r="D159" s="10" t="s">
        <v>314</v>
      </c>
      <c r="E159" s="14" t="s">
        <v>317</v>
      </c>
      <c r="F159" s="11" t="s">
        <v>314</v>
      </c>
      <c r="G159" t="str">
        <f t="shared" si="24"/>
        <v/>
      </c>
      <c r="H159" s="7" t="str">
        <f t="shared" si="25"/>
        <v>X</v>
      </c>
      <c r="I159" t="str">
        <f t="shared" si="28"/>
        <v/>
      </c>
      <c r="J159" t="s">
        <v>229</v>
      </c>
      <c r="K159" s="6" t="str">
        <f t="shared" si="29"/>
        <v/>
      </c>
      <c r="L159">
        <v>246</v>
      </c>
      <c r="M159" t="str">
        <f t="shared" si="26"/>
        <v/>
      </c>
      <c r="O159" t="str">
        <f t="shared" si="27"/>
        <v/>
      </c>
    </row>
    <row r="160" spans="1:15" ht="13" x14ac:dyDescent="0.3">
      <c r="A160" s="17" t="s">
        <v>233</v>
      </c>
      <c r="B160" s="2"/>
      <c r="C160" s="12"/>
      <c r="D160" s="10"/>
      <c r="E160" s="14"/>
      <c r="F160" s="11"/>
      <c r="G160" t="str">
        <f t="shared" si="24"/>
        <v/>
      </c>
      <c r="H160" s="7" t="str">
        <f t="shared" si="25"/>
        <v/>
      </c>
      <c r="I160" t="str">
        <f t="shared" si="28"/>
        <v>aroharmaalokki</v>
      </c>
      <c r="J160" t="s">
        <v>229</v>
      </c>
      <c r="K160" s="6" t="str">
        <f t="shared" si="29"/>
        <v>aroharmaalokki</v>
      </c>
      <c r="L160">
        <v>247</v>
      </c>
      <c r="M160" t="str">
        <f t="shared" si="26"/>
        <v/>
      </c>
      <c r="O160" t="str">
        <f t="shared" si="27"/>
        <v/>
      </c>
    </row>
    <row r="161" spans="1:15" ht="13" x14ac:dyDescent="0.3">
      <c r="A161" s="20" t="s">
        <v>265</v>
      </c>
      <c r="B161" s="2"/>
      <c r="C161" s="12"/>
      <c r="D161" s="10"/>
      <c r="E161" s="14"/>
      <c r="F161" s="11"/>
      <c r="G161" t="str">
        <f t="shared" si="24"/>
        <v/>
      </c>
      <c r="H161" s="7" t="str">
        <f t="shared" si="25"/>
        <v/>
      </c>
      <c r="I161" t="str">
        <f t="shared" si="28"/>
        <v>grönlanninlokki</v>
      </c>
      <c r="J161" t="s">
        <v>229</v>
      </c>
      <c r="K161" s="6" t="str">
        <f t="shared" si="29"/>
        <v>grönlanninlokki</v>
      </c>
      <c r="L161">
        <v>250</v>
      </c>
      <c r="M161" t="str">
        <f t="shared" si="26"/>
        <v/>
      </c>
      <c r="O161" t="str">
        <f t="shared" si="27"/>
        <v/>
      </c>
    </row>
    <row r="162" spans="1:15" ht="13" x14ac:dyDescent="0.3">
      <c r="A162" s="17" t="s">
        <v>98</v>
      </c>
      <c r="B162" s="2"/>
      <c r="C162" s="12"/>
      <c r="D162" s="10"/>
      <c r="E162" s="14"/>
      <c r="F162" s="11"/>
      <c r="G162" t="str">
        <f t="shared" si="24"/>
        <v/>
      </c>
      <c r="H162" s="7" t="str">
        <f t="shared" si="25"/>
        <v/>
      </c>
      <c r="I162" t="str">
        <f t="shared" si="28"/>
        <v>isolokki</v>
      </c>
      <c r="J162" t="s">
        <v>229</v>
      </c>
      <c r="K162" s="6" t="str">
        <f t="shared" si="29"/>
        <v>isolokki</v>
      </c>
      <c r="L162">
        <v>251</v>
      </c>
      <c r="M162" t="str">
        <f t="shared" si="26"/>
        <v/>
      </c>
      <c r="O162" t="str">
        <f t="shared" si="27"/>
        <v/>
      </c>
    </row>
    <row r="163" spans="1:15" ht="13" x14ac:dyDescent="0.3">
      <c r="A163" s="17" t="s">
        <v>99</v>
      </c>
      <c r="B163" s="2"/>
      <c r="C163" s="12" t="s">
        <v>317</v>
      </c>
      <c r="D163" s="10" t="s">
        <v>314</v>
      </c>
      <c r="E163" s="14" t="s">
        <v>317</v>
      </c>
      <c r="F163" s="11" t="s">
        <v>314</v>
      </c>
      <c r="G163" t="str">
        <f t="shared" si="24"/>
        <v/>
      </c>
      <c r="H163" s="7" t="str">
        <f t="shared" si="25"/>
        <v>X</v>
      </c>
      <c r="I163" t="str">
        <f t="shared" si="28"/>
        <v/>
      </c>
      <c r="J163" t="s">
        <v>229</v>
      </c>
      <c r="K163" s="6" t="str">
        <f t="shared" si="29"/>
        <v/>
      </c>
      <c r="L163">
        <v>252</v>
      </c>
      <c r="M163" t="str">
        <f t="shared" si="26"/>
        <v/>
      </c>
      <c r="O163" t="str">
        <f t="shared" si="27"/>
        <v/>
      </c>
    </row>
    <row r="164" spans="1:15" ht="13" x14ac:dyDescent="0.3">
      <c r="A164" s="17" t="s">
        <v>110</v>
      </c>
      <c r="B164" s="2"/>
      <c r="C164" s="12" t="s">
        <v>317</v>
      </c>
      <c r="D164" s="10" t="s">
        <v>314</v>
      </c>
      <c r="E164" s="14" t="s">
        <v>317</v>
      </c>
      <c r="F164" s="11" t="s">
        <v>314</v>
      </c>
      <c r="G164" t="str">
        <f t="shared" si="24"/>
        <v/>
      </c>
      <c r="H164" s="7" t="str">
        <f t="shared" si="25"/>
        <v>X</v>
      </c>
      <c r="I164" t="str">
        <f t="shared" si="28"/>
        <v/>
      </c>
      <c r="J164" t="s">
        <v>229</v>
      </c>
      <c r="K164" s="6" t="str">
        <f t="shared" si="29"/>
        <v/>
      </c>
      <c r="L164">
        <v>254</v>
      </c>
      <c r="M164" t="str">
        <f t="shared" si="26"/>
        <v/>
      </c>
      <c r="O164" t="str">
        <f t="shared" si="27"/>
        <v/>
      </c>
    </row>
    <row r="165" spans="1:15" ht="13" x14ac:dyDescent="0.3">
      <c r="A165" s="17" t="s">
        <v>111</v>
      </c>
      <c r="B165" s="2"/>
      <c r="C165" s="12" t="s">
        <v>317</v>
      </c>
      <c r="D165" s="10" t="s">
        <v>314</v>
      </c>
      <c r="E165" s="14" t="s">
        <v>321</v>
      </c>
      <c r="F165" s="11" t="s">
        <v>314</v>
      </c>
      <c r="G165" t="str">
        <f t="shared" si="24"/>
        <v/>
      </c>
      <c r="H165" s="7" t="str">
        <f t="shared" si="25"/>
        <v>X</v>
      </c>
      <c r="I165" t="str">
        <f t="shared" si="28"/>
        <v/>
      </c>
      <c r="J165" t="s">
        <v>229</v>
      </c>
      <c r="K165" s="6" t="str">
        <f t="shared" si="29"/>
        <v/>
      </c>
      <c r="L165">
        <v>255</v>
      </c>
      <c r="M165" t="str">
        <f t="shared" si="26"/>
        <v/>
      </c>
      <c r="O165" t="str">
        <f t="shared" si="27"/>
        <v/>
      </c>
    </row>
    <row r="166" spans="1:15" ht="13" x14ac:dyDescent="0.3">
      <c r="A166" s="17" t="s">
        <v>112</v>
      </c>
      <c r="B166" s="2"/>
      <c r="C166" s="12" t="s">
        <v>317</v>
      </c>
      <c r="D166" s="10" t="s">
        <v>314</v>
      </c>
      <c r="E166" s="14" t="s">
        <v>317</v>
      </c>
      <c r="F166" s="11" t="s">
        <v>314</v>
      </c>
      <c r="G166" t="str">
        <f t="shared" si="24"/>
        <v/>
      </c>
      <c r="H166" s="7" t="str">
        <f t="shared" si="25"/>
        <v>X</v>
      </c>
      <c r="I166" t="str">
        <f t="shared" si="28"/>
        <v/>
      </c>
      <c r="J166" t="s">
        <v>229</v>
      </c>
      <c r="K166" s="6" t="str">
        <f t="shared" si="29"/>
        <v/>
      </c>
      <c r="L166">
        <v>256</v>
      </c>
      <c r="M166" t="str">
        <f t="shared" si="26"/>
        <v/>
      </c>
      <c r="O166" t="str">
        <f t="shared" si="27"/>
        <v/>
      </c>
    </row>
    <row r="167" spans="1:15" ht="13" x14ac:dyDescent="0.3">
      <c r="A167" s="17" t="s">
        <v>113</v>
      </c>
      <c r="B167" s="2"/>
      <c r="C167" s="12" t="s">
        <v>317</v>
      </c>
      <c r="D167" s="10" t="s">
        <v>314</v>
      </c>
      <c r="E167" s="14" t="s">
        <v>320</v>
      </c>
      <c r="F167" s="11" t="s">
        <v>314</v>
      </c>
      <c r="G167" t="str">
        <f t="shared" si="24"/>
        <v/>
      </c>
      <c r="H167" s="7" t="str">
        <f t="shared" si="25"/>
        <v>X</v>
      </c>
      <c r="I167" t="str">
        <f t="shared" si="28"/>
        <v/>
      </c>
      <c r="J167" t="s">
        <v>229</v>
      </c>
      <c r="K167" s="6" t="str">
        <f t="shared" si="29"/>
        <v/>
      </c>
      <c r="L167">
        <v>257</v>
      </c>
      <c r="M167" t="str">
        <f t="shared" si="26"/>
        <v/>
      </c>
      <c r="O167" t="str">
        <f t="shared" si="27"/>
        <v/>
      </c>
    </row>
    <row r="168" spans="1:15" ht="13" x14ac:dyDescent="0.3">
      <c r="A168" s="17" t="s">
        <v>114</v>
      </c>
      <c r="B168" s="2"/>
      <c r="C168" s="12" t="s">
        <v>331</v>
      </c>
      <c r="D168" s="10" t="s">
        <v>314</v>
      </c>
      <c r="E168" s="14" t="s">
        <v>343</v>
      </c>
      <c r="F168" s="11" t="s">
        <v>314</v>
      </c>
      <c r="G168" t="str">
        <f t="shared" si="24"/>
        <v/>
      </c>
      <c r="H168" s="7" t="str">
        <f t="shared" si="25"/>
        <v>X</v>
      </c>
      <c r="I168" t="str">
        <f t="shared" si="28"/>
        <v/>
      </c>
      <c r="J168" t="s">
        <v>229</v>
      </c>
      <c r="K168" s="6" t="str">
        <f t="shared" si="29"/>
        <v/>
      </c>
      <c r="L168">
        <v>258</v>
      </c>
      <c r="M168" t="str">
        <f t="shared" si="26"/>
        <v/>
      </c>
      <c r="O168" t="str">
        <f t="shared" si="27"/>
        <v/>
      </c>
    </row>
    <row r="169" spans="1:15" ht="13" x14ac:dyDescent="0.3">
      <c r="A169" s="23" t="s">
        <v>296</v>
      </c>
      <c r="B169" s="2"/>
      <c r="C169" s="12"/>
      <c r="D169" s="10"/>
      <c r="E169" s="14"/>
      <c r="F169" s="11"/>
      <c r="G169" t="str">
        <f t="shared" si="24"/>
        <v/>
      </c>
      <c r="H169" s="7" t="str">
        <f t="shared" si="25"/>
        <v/>
      </c>
      <c r="I169" t="str">
        <f t="shared" si="28"/>
        <v>idänturturikyyhky</v>
      </c>
      <c r="J169" t="s">
        <v>229</v>
      </c>
      <c r="K169" s="6" t="str">
        <f t="shared" si="29"/>
        <v>idänturturikyyhky</v>
      </c>
      <c r="L169">
        <v>259</v>
      </c>
      <c r="M169" t="str">
        <f t="shared" si="26"/>
        <v/>
      </c>
      <c r="O169" t="str">
        <f t="shared" si="27"/>
        <v/>
      </c>
    </row>
    <row r="170" spans="1:15" ht="13" x14ac:dyDescent="0.3">
      <c r="A170" s="20" t="s">
        <v>253</v>
      </c>
      <c r="B170" s="2"/>
      <c r="C170" s="12"/>
      <c r="D170" s="10"/>
      <c r="E170" s="14"/>
      <c r="F170" s="11"/>
      <c r="G170" t="str">
        <f t="shared" si="24"/>
        <v/>
      </c>
      <c r="H170" s="7" t="str">
        <f t="shared" si="25"/>
        <v/>
      </c>
      <c r="I170" t="str">
        <f t="shared" si="28"/>
        <v>käki</v>
      </c>
      <c r="J170" t="s">
        <v>229</v>
      </c>
      <c r="K170" s="6" t="str">
        <f t="shared" si="29"/>
        <v>käki</v>
      </c>
      <c r="L170">
        <v>261</v>
      </c>
      <c r="M170" t="str">
        <f t="shared" si="26"/>
        <v/>
      </c>
      <c r="O170" t="str">
        <f t="shared" si="27"/>
        <v/>
      </c>
    </row>
    <row r="171" spans="1:15" ht="13" x14ac:dyDescent="0.3">
      <c r="A171" s="17" t="s">
        <v>115</v>
      </c>
      <c r="B171" s="2"/>
      <c r="C171" s="12" t="s">
        <v>320</v>
      </c>
      <c r="D171" s="10" t="s">
        <v>314</v>
      </c>
      <c r="E171" s="14" t="s">
        <v>344</v>
      </c>
      <c r="F171" s="11" t="s">
        <v>314</v>
      </c>
      <c r="G171" t="str">
        <f t="shared" si="24"/>
        <v/>
      </c>
      <c r="H171" s="7" t="str">
        <f t="shared" si="25"/>
        <v>X</v>
      </c>
      <c r="I171" t="str">
        <f t="shared" si="28"/>
        <v/>
      </c>
      <c r="J171" t="s">
        <v>229</v>
      </c>
      <c r="K171" s="6" t="str">
        <f t="shared" si="29"/>
        <v/>
      </c>
      <c r="L171">
        <v>265</v>
      </c>
      <c r="M171" t="str">
        <f t="shared" si="26"/>
        <v/>
      </c>
      <c r="O171" t="str">
        <f t="shared" si="27"/>
        <v/>
      </c>
    </row>
    <row r="172" spans="1:15" ht="13" x14ac:dyDescent="0.3">
      <c r="A172" s="20" t="s">
        <v>263</v>
      </c>
      <c r="B172" s="2"/>
      <c r="C172" s="12"/>
      <c r="D172" s="10"/>
      <c r="E172" s="14"/>
      <c r="F172" s="11"/>
      <c r="G172" t="str">
        <f t="shared" si="24"/>
        <v/>
      </c>
      <c r="H172" s="7" t="str">
        <f t="shared" si="25"/>
        <v/>
      </c>
      <c r="I172" t="str">
        <f t="shared" si="28"/>
        <v>tunturipöllö</v>
      </c>
      <c r="J172" t="s">
        <v>229</v>
      </c>
      <c r="K172" s="6" t="str">
        <f t="shared" si="29"/>
        <v>tunturipöllö</v>
      </c>
      <c r="L172">
        <v>266</v>
      </c>
      <c r="M172" t="str">
        <f t="shared" si="26"/>
        <v/>
      </c>
      <c r="O172" t="str">
        <f t="shared" si="27"/>
        <v/>
      </c>
    </row>
    <row r="173" spans="1:15" ht="13" x14ac:dyDescent="0.3">
      <c r="A173" s="17" t="s">
        <v>116</v>
      </c>
      <c r="B173" s="2"/>
      <c r="C173" s="12" t="s">
        <v>320</v>
      </c>
      <c r="D173" s="10" t="s">
        <v>314</v>
      </c>
      <c r="E173" s="14" t="s">
        <v>319</v>
      </c>
      <c r="F173" s="11" t="s">
        <v>314</v>
      </c>
      <c r="G173" t="str">
        <f t="shared" si="24"/>
        <v/>
      </c>
      <c r="H173" s="7" t="str">
        <f t="shared" si="25"/>
        <v>X</v>
      </c>
      <c r="I173" t="str">
        <f t="shared" si="28"/>
        <v/>
      </c>
      <c r="J173" t="s">
        <v>229</v>
      </c>
      <c r="K173" s="6" t="str">
        <f t="shared" si="29"/>
        <v/>
      </c>
      <c r="L173">
        <v>267</v>
      </c>
      <c r="M173" t="str">
        <f t="shared" si="26"/>
        <v/>
      </c>
      <c r="O173" t="str">
        <f t="shared" si="27"/>
        <v/>
      </c>
    </row>
    <row r="174" spans="1:15" ht="13" x14ac:dyDescent="0.3">
      <c r="A174" s="17" t="s">
        <v>117</v>
      </c>
      <c r="B174" s="2"/>
      <c r="C174" s="12" t="s">
        <v>317</v>
      </c>
      <c r="D174" s="10" t="s">
        <v>314</v>
      </c>
      <c r="E174" s="14" t="s">
        <v>317</v>
      </c>
      <c r="F174" s="11" t="s">
        <v>314</v>
      </c>
      <c r="G174" t="str">
        <f t="shared" si="24"/>
        <v/>
      </c>
      <c r="H174" s="7" t="str">
        <f t="shared" si="25"/>
        <v>X</v>
      </c>
      <c r="I174" t="str">
        <f t="shared" si="28"/>
        <v/>
      </c>
      <c r="J174" t="s">
        <v>229</v>
      </c>
      <c r="K174" s="6" t="str">
        <f t="shared" si="29"/>
        <v/>
      </c>
      <c r="L174">
        <v>268</v>
      </c>
      <c r="M174" t="str">
        <f t="shared" si="26"/>
        <v/>
      </c>
      <c r="O174" t="str">
        <f t="shared" si="27"/>
        <v/>
      </c>
    </row>
    <row r="175" spans="1:15" ht="13" x14ac:dyDescent="0.3">
      <c r="A175" s="17" t="s">
        <v>297</v>
      </c>
      <c r="B175" s="2"/>
      <c r="C175" s="12" t="s">
        <v>317</v>
      </c>
      <c r="D175" s="10" t="s">
        <v>314</v>
      </c>
      <c r="E175" s="14"/>
      <c r="F175" s="11"/>
      <c r="G175" t="str">
        <f t="shared" si="24"/>
        <v>ässä</v>
      </c>
      <c r="H175" s="7" t="str">
        <f t="shared" si="25"/>
        <v>X</v>
      </c>
      <c r="I175" t="str">
        <f t="shared" si="28"/>
        <v/>
      </c>
      <c r="J175" t="s">
        <v>229</v>
      </c>
      <c r="K175" s="6" t="str">
        <f t="shared" si="29"/>
        <v>lehtopöllö</v>
      </c>
      <c r="L175">
        <v>270</v>
      </c>
      <c r="M175" t="str">
        <f t="shared" si="26"/>
        <v>lehtopöllö</v>
      </c>
      <c r="O175" t="str">
        <f t="shared" si="27"/>
        <v/>
      </c>
    </row>
    <row r="176" spans="1:15" ht="13" x14ac:dyDescent="0.3">
      <c r="A176" s="17" t="s">
        <v>118</v>
      </c>
      <c r="B176" s="2"/>
      <c r="C176" s="12" t="s">
        <v>330</v>
      </c>
      <c r="D176" s="10" t="s">
        <v>314</v>
      </c>
      <c r="E176" s="14" t="s">
        <v>332</v>
      </c>
      <c r="F176" s="11" t="s">
        <v>314</v>
      </c>
      <c r="G176" t="str">
        <f t="shared" si="24"/>
        <v/>
      </c>
      <c r="H176" s="7" t="str">
        <f t="shared" si="25"/>
        <v>X</v>
      </c>
      <c r="I176" t="str">
        <f t="shared" si="28"/>
        <v/>
      </c>
      <c r="J176" t="s">
        <v>229</v>
      </c>
      <c r="K176" s="6" t="str">
        <f t="shared" si="29"/>
        <v/>
      </c>
      <c r="L176">
        <v>271</v>
      </c>
      <c r="M176" t="str">
        <f t="shared" si="26"/>
        <v/>
      </c>
      <c r="O176" t="str">
        <f t="shared" si="27"/>
        <v/>
      </c>
    </row>
    <row r="177" spans="1:15" ht="13" x14ac:dyDescent="0.3">
      <c r="A177" s="17" t="s">
        <v>119</v>
      </c>
      <c r="B177" s="2"/>
      <c r="C177" s="12" t="s">
        <v>331</v>
      </c>
      <c r="D177" s="10" t="s">
        <v>314</v>
      </c>
      <c r="E177" s="14" t="s">
        <v>320</v>
      </c>
      <c r="F177" s="11" t="s">
        <v>314</v>
      </c>
      <c r="G177" t="str">
        <f t="shared" si="24"/>
        <v/>
      </c>
      <c r="H177" s="7" t="str">
        <f t="shared" si="25"/>
        <v>X</v>
      </c>
      <c r="I177" t="str">
        <f t="shared" si="28"/>
        <v/>
      </c>
      <c r="J177" t="s">
        <v>229</v>
      </c>
      <c r="K177" s="6" t="str">
        <f t="shared" si="29"/>
        <v/>
      </c>
      <c r="L177">
        <v>272</v>
      </c>
      <c r="M177" t="str">
        <f t="shared" si="26"/>
        <v/>
      </c>
      <c r="O177" t="str">
        <f t="shared" si="27"/>
        <v/>
      </c>
    </row>
    <row r="178" spans="1:15" ht="13" x14ac:dyDescent="0.3">
      <c r="A178" s="17" t="s">
        <v>120</v>
      </c>
      <c r="B178" s="2"/>
      <c r="C178" s="12"/>
      <c r="D178" s="10"/>
      <c r="E178" s="14"/>
      <c r="F178" s="11"/>
      <c r="G178" t="str">
        <f t="shared" si="24"/>
        <v/>
      </c>
      <c r="H178" s="7" t="str">
        <f t="shared" si="25"/>
        <v/>
      </c>
      <c r="I178" t="str">
        <f t="shared" si="28"/>
        <v>sarvipöllö</v>
      </c>
      <c r="J178" t="s">
        <v>229</v>
      </c>
      <c r="K178" s="6" t="str">
        <f t="shared" si="29"/>
        <v>sarvipöllö</v>
      </c>
      <c r="L178">
        <v>273</v>
      </c>
      <c r="M178" t="str">
        <f t="shared" si="26"/>
        <v/>
      </c>
      <c r="O178" t="str">
        <f t="shared" si="27"/>
        <v/>
      </c>
    </row>
    <row r="179" spans="1:15" ht="13" x14ac:dyDescent="0.3">
      <c r="A179" s="17" t="s">
        <v>121</v>
      </c>
      <c r="B179" s="2"/>
      <c r="C179" s="12" t="s">
        <v>317</v>
      </c>
      <c r="D179" s="10" t="s">
        <v>314</v>
      </c>
      <c r="E179" s="14"/>
      <c r="F179" s="11"/>
      <c r="G179" t="str">
        <f t="shared" si="24"/>
        <v>ässä</v>
      </c>
      <c r="H179" s="7" t="str">
        <f t="shared" si="25"/>
        <v>X</v>
      </c>
      <c r="I179" t="str">
        <f t="shared" si="28"/>
        <v/>
      </c>
      <c r="J179" t="s">
        <v>229</v>
      </c>
      <c r="K179" s="6" t="str">
        <f t="shared" si="29"/>
        <v>suopöllö</v>
      </c>
      <c r="L179">
        <v>274</v>
      </c>
      <c r="M179" t="str">
        <f t="shared" si="26"/>
        <v>suopöllö</v>
      </c>
      <c r="O179" t="str">
        <f t="shared" si="27"/>
        <v/>
      </c>
    </row>
    <row r="180" spans="1:15" ht="13" x14ac:dyDescent="0.3">
      <c r="A180" s="17" t="s">
        <v>232</v>
      </c>
      <c r="B180" s="2"/>
      <c r="C180" s="12"/>
      <c r="D180" s="10"/>
      <c r="E180" s="14" t="s">
        <v>340</v>
      </c>
      <c r="F180" s="11" t="s">
        <v>314</v>
      </c>
      <c r="G180" t="str">
        <f t="shared" si="24"/>
        <v>ässä</v>
      </c>
      <c r="H180" s="7" t="str">
        <f t="shared" si="25"/>
        <v>X</v>
      </c>
      <c r="J180" t="s">
        <v>229</v>
      </c>
      <c r="K180" s="6" t="str">
        <f t="shared" si="29"/>
        <v/>
      </c>
      <c r="L180">
        <v>274.10000000000002</v>
      </c>
      <c r="M180" t="str">
        <f t="shared" si="26"/>
        <v/>
      </c>
      <c r="O180" t="str">
        <f t="shared" si="27"/>
        <v>sarvipöllölaji</v>
      </c>
    </row>
    <row r="181" spans="1:15" ht="13" x14ac:dyDescent="0.3">
      <c r="A181" s="17" t="s">
        <v>122</v>
      </c>
      <c r="B181" s="2"/>
      <c r="C181" s="12" t="s">
        <v>317</v>
      </c>
      <c r="D181" s="10" t="s">
        <v>314</v>
      </c>
      <c r="E181" s="14" t="s">
        <v>317</v>
      </c>
      <c r="F181" s="11" t="s">
        <v>314</v>
      </c>
      <c r="G181" t="str">
        <f t="shared" si="24"/>
        <v/>
      </c>
      <c r="H181" s="7" t="str">
        <f t="shared" si="25"/>
        <v>X</v>
      </c>
      <c r="I181" t="str">
        <f t="shared" si="28"/>
        <v/>
      </c>
      <c r="J181" t="s">
        <v>229</v>
      </c>
      <c r="K181" s="6" t="str">
        <f t="shared" si="29"/>
        <v/>
      </c>
      <c r="L181">
        <v>275</v>
      </c>
      <c r="M181" t="str">
        <f t="shared" si="26"/>
        <v/>
      </c>
      <c r="O181" t="str">
        <f t="shared" si="27"/>
        <v/>
      </c>
    </row>
    <row r="182" spans="1:15" ht="13" x14ac:dyDescent="0.3">
      <c r="A182" s="20" t="s">
        <v>123</v>
      </c>
      <c r="B182" s="2"/>
      <c r="C182" s="12"/>
      <c r="D182" s="10"/>
      <c r="E182" s="14"/>
      <c r="F182" s="11"/>
      <c r="G182" t="str">
        <f t="shared" si="24"/>
        <v/>
      </c>
      <c r="H182" s="7" t="str">
        <f t="shared" si="25"/>
        <v/>
      </c>
      <c r="I182" t="str">
        <f t="shared" si="28"/>
        <v>kehrääjä</v>
      </c>
      <c r="J182" t="s">
        <v>229</v>
      </c>
      <c r="K182" s="6" t="str">
        <f t="shared" si="29"/>
        <v>kehrääjä</v>
      </c>
      <c r="L182">
        <v>276</v>
      </c>
      <c r="M182" t="str">
        <f t="shared" si="26"/>
        <v/>
      </c>
      <c r="O182" t="str">
        <f t="shared" si="27"/>
        <v/>
      </c>
    </row>
    <row r="183" spans="1:15" ht="13" x14ac:dyDescent="0.3">
      <c r="A183" s="20" t="s">
        <v>258</v>
      </c>
      <c r="B183" s="2"/>
      <c r="C183" s="12"/>
      <c r="D183" s="10"/>
      <c r="E183" s="14"/>
      <c r="F183" s="11"/>
      <c r="G183" t="str">
        <f t="shared" si="24"/>
        <v/>
      </c>
      <c r="H183" s="7" t="str">
        <f t="shared" si="25"/>
        <v/>
      </c>
      <c r="I183" t="str">
        <f t="shared" si="28"/>
        <v>tervapääsky</v>
      </c>
      <c r="J183" t="s">
        <v>229</v>
      </c>
      <c r="K183" s="6" t="str">
        <f t="shared" si="29"/>
        <v>tervapääsky</v>
      </c>
      <c r="L183">
        <v>278</v>
      </c>
      <c r="M183" t="str">
        <f t="shared" si="26"/>
        <v/>
      </c>
      <c r="O183" t="str">
        <f t="shared" si="27"/>
        <v/>
      </c>
    </row>
    <row r="184" spans="1:15" ht="13" x14ac:dyDescent="0.3">
      <c r="A184" s="23" t="s">
        <v>298</v>
      </c>
      <c r="B184" s="2"/>
      <c r="C184" s="12"/>
      <c r="D184" s="10"/>
      <c r="E184" s="14" t="s">
        <v>321</v>
      </c>
      <c r="F184" s="11" t="s">
        <v>314</v>
      </c>
      <c r="G184" t="str">
        <f t="shared" si="24"/>
        <v>ässä</v>
      </c>
      <c r="H184" s="7" t="str">
        <f t="shared" si="25"/>
        <v>X</v>
      </c>
      <c r="I184" t="str">
        <f t="shared" si="28"/>
        <v>kuningaskalastaja</v>
      </c>
      <c r="J184" t="s">
        <v>229</v>
      </c>
      <c r="K184" s="6" t="str">
        <f t="shared" si="29"/>
        <v/>
      </c>
      <c r="L184">
        <v>282</v>
      </c>
      <c r="M184" t="str">
        <f t="shared" si="26"/>
        <v/>
      </c>
      <c r="O184" t="str">
        <f t="shared" si="27"/>
        <v>kuningaskalastaja</v>
      </c>
    </row>
    <row r="185" spans="1:15" ht="13" x14ac:dyDescent="0.3">
      <c r="A185" s="23" t="s">
        <v>299</v>
      </c>
      <c r="B185" s="2"/>
      <c r="C185" s="12"/>
      <c r="D185" s="10"/>
      <c r="E185" s="14"/>
      <c r="F185" s="11"/>
      <c r="G185" t="str">
        <f t="shared" si="24"/>
        <v/>
      </c>
      <c r="H185" s="7" t="str">
        <f t="shared" si="25"/>
        <v/>
      </c>
      <c r="I185" t="str">
        <f t="shared" si="28"/>
        <v>mehiläissyöjä</v>
      </c>
      <c r="J185" t="s">
        <v>229</v>
      </c>
      <c r="K185" s="6" t="str">
        <f t="shared" si="29"/>
        <v>mehiläissyöjä</v>
      </c>
      <c r="L185">
        <v>283</v>
      </c>
      <c r="M185" t="str">
        <f t="shared" si="26"/>
        <v/>
      </c>
      <c r="O185" t="str">
        <f t="shared" si="27"/>
        <v/>
      </c>
    </row>
    <row r="186" spans="1:15" ht="13" x14ac:dyDescent="0.3">
      <c r="A186" s="17" t="s">
        <v>124</v>
      </c>
      <c r="B186" s="2"/>
      <c r="C186" s="12" t="s">
        <v>317</v>
      </c>
      <c r="D186" s="10" t="s">
        <v>314</v>
      </c>
      <c r="E186" s="14" t="s">
        <v>345</v>
      </c>
      <c r="F186" s="11" t="s">
        <v>314</v>
      </c>
      <c r="G186" t="str">
        <f t="shared" si="24"/>
        <v/>
      </c>
      <c r="H186" s="7" t="str">
        <f t="shared" si="25"/>
        <v>X</v>
      </c>
      <c r="I186" t="str">
        <f t="shared" si="28"/>
        <v/>
      </c>
      <c r="J186" t="s">
        <v>229</v>
      </c>
      <c r="K186" s="6" t="str">
        <f t="shared" si="29"/>
        <v/>
      </c>
      <c r="L186">
        <v>286</v>
      </c>
      <c r="M186" t="str">
        <f t="shared" si="26"/>
        <v/>
      </c>
      <c r="O186" t="str">
        <f t="shared" si="27"/>
        <v/>
      </c>
    </row>
    <row r="187" spans="1:15" ht="13" x14ac:dyDescent="0.3">
      <c r="A187" s="20" t="s">
        <v>125</v>
      </c>
      <c r="B187" s="2"/>
      <c r="C187" s="12"/>
      <c r="D187" s="10"/>
      <c r="E187" s="14"/>
      <c r="F187" s="11"/>
      <c r="G187" t="str">
        <f t="shared" si="24"/>
        <v/>
      </c>
      <c r="H187" s="7" t="str">
        <f t="shared" si="25"/>
        <v/>
      </c>
      <c r="I187" t="str">
        <f t="shared" si="28"/>
        <v>käenpiika</v>
      </c>
      <c r="J187" t="s">
        <v>229</v>
      </c>
      <c r="K187" s="6" t="str">
        <f t="shared" si="29"/>
        <v>käenpiika</v>
      </c>
      <c r="L187">
        <v>287</v>
      </c>
      <c r="M187" t="str">
        <f t="shared" si="26"/>
        <v/>
      </c>
      <c r="O187" t="str">
        <f t="shared" si="27"/>
        <v/>
      </c>
    </row>
    <row r="188" spans="1:15" ht="13" x14ac:dyDescent="0.3">
      <c r="A188" s="17" t="s">
        <v>126</v>
      </c>
      <c r="B188" s="2"/>
      <c r="C188" s="12" t="s">
        <v>317</v>
      </c>
      <c r="D188" s="10" t="s">
        <v>314</v>
      </c>
      <c r="E188" s="14" t="s">
        <v>317</v>
      </c>
      <c r="F188" s="11" t="s">
        <v>314</v>
      </c>
      <c r="G188" t="str">
        <f t="shared" si="24"/>
        <v/>
      </c>
      <c r="H188" s="7" t="str">
        <f t="shared" si="25"/>
        <v>X</v>
      </c>
      <c r="I188" t="str">
        <f t="shared" si="28"/>
        <v/>
      </c>
      <c r="J188" t="s">
        <v>229</v>
      </c>
      <c r="K188" s="6" t="str">
        <f t="shared" si="29"/>
        <v/>
      </c>
      <c r="L188">
        <v>288</v>
      </c>
      <c r="M188" t="str">
        <f t="shared" si="26"/>
        <v/>
      </c>
      <c r="O188" t="str">
        <f t="shared" si="27"/>
        <v/>
      </c>
    </row>
    <row r="189" spans="1:15" ht="13" x14ac:dyDescent="0.3">
      <c r="A189" s="17" t="s">
        <v>127</v>
      </c>
      <c r="B189" s="2"/>
      <c r="C189" s="12" t="s">
        <v>317</v>
      </c>
      <c r="D189" s="10" t="s">
        <v>314</v>
      </c>
      <c r="E189" s="14" t="s">
        <v>317</v>
      </c>
      <c r="F189" s="11" t="s">
        <v>314</v>
      </c>
      <c r="G189" t="str">
        <f t="shared" si="24"/>
        <v/>
      </c>
      <c r="H189" s="7" t="str">
        <f t="shared" si="25"/>
        <v>X</v>
      </c>
      <c r="I189" t="str">
        <f t="shared" si="28"/>
        <v/>
      </c>
      <c r="J189" t="s">
        <v>229</v>
      </c>
      <c r="K189" s="6" t="str">
        <f t="shared" si="29"/>
        <v/>
      </c>
      <c r="L189">
        <v>290</v>
      </c>
      <c r="M189" t="str">
        <f t="shared" si="26"/>
        <v/>
      </c>
      <c r="O189" t="str">
        <f t="shared" si="27"/>
        <v/>
      </c>
    </row>
    <row r="190" spans="1:15" ht="13" x14ac:dyDescent="0.3">
      <c r="A190" s="17" t="s">
        <v>128</v>
      </c>
      <c r="B190" s="2"/>
      <c r="C190" s="12" t="s">
        <v>317</v>
      </c>
      <c r="D190" s="10" t="s">
        <v>314</v>
      </c>
      <c r="E190" s="14" t="s">
        <v>317</v>
      </c>
      <c r="F190" s="11" t="s">
        <v>314</v>
      </c>
      <c r="G190" t="str">
        <f t="shared" si="24"/>
        <v/>
      </c>
      <c r="H190" s="7" t="str">
        <f t="shared" si="25"/>
        <v>X</v>
      </c>
      <c r="I190" t="str">
        <f t="shared" si="28"/>
        <v/>
      </c>
      <c r="J190" t="s">
        <v>229</v>
      </c>
      <c r="K190" s="6" t="str">
        <f t="shared" si="29"/>
        <v/>
      </c>
      <c r="L190">
        <v>291</v>
      </c>
      <c r="M190" t="str">
        <f t="shared" si="26"/>
        <v/>
      </c>
      <c r="O190" t="str">
        <f t="shared" si="27"/>
        <v/>
      </c>
    </row>
    <row r="191" spans="1:15" ht="13" x14ac:dyDescent="0.3">
      <c r="A191" s="17" t="s">
        <v>129</v>
      </c>
      <c r="B191" s="2"/>
      <c r="C191" s="12" t="s">
        <v>336</v>
      </c>
      <c r="D191" s="10" t="s">
        <v>314</v>
      </c>
      <c r="E191" s="14" t="s">
        <v>321</v>
      </c>
      <c r="F191" s="11" t="s">
        <v>314</v>
      </c>
      <c r="G191" t="str">
        <f t="shared" si="24"/>
        <v/>
      </c>
      <c r="H191" s="7" t="str">
        <f t="shared" si="25"/>
        <v>X</v>
      </c>
      <c r="I191" t="str">
        <f t="shared" si="28"/>
        <v/>
      </c>
      <c r="J191" t="s">
        <v>229</v>
      </c>
      <c r="K191" s="6" t="str">
        <f t="shared" si="29"/>
        <v/>
      </c>
      <c r="L191">
        <v>293</v>
      </c>
      <c r="M191" t="str">
        <f t="shared" si="26"/>
        <v/>
      </c>
      <c r="O191" t="str">
        <f t="shared" si="27"/>
        <v/>
      </c>
    </row>
    <row r="192" spans="1:15" ht="13" x14ac:dyDescent="0.3">
      <c r="A192" s="17" t="s">
        <v>130</v>
      </c>
      <c r="B192" s="2"/>
      <c r="C192" s="12" t="s">
        <v>319</v>
      </c>
      <c r="D192" s="10" t="s">
        <v>314</v>
      </c>
      <c r="E192" s="14" t="s">
        <v>317</v>
      </c>
      <c r="F192" s="11" t="s">
        <v>314</v>
      </c>
      <c r="G192" t="str">
        <f t="shared" si="24"/>
        <v/>
      </c>
      <c r="H192" s="7" t="str">
        <f t="shared" si="25"/>
        <v>X</v>
      </c>
      <c r="I192" t="str">
        <f t="shared" si="28"/>
        <v/>
      </c>
      <c r="J192" t="s">
        <v>229</v>
      </c>
      <c r="K192" s="6" t="str">
        <f t="shared" si="29"/>
        <v/>
      </c>
      <c r="L192">
        <v>294</v>
      </c>
      <c r="M192" t="str">
        <f t="shared" si="26"/>
        <v/>
      </c>
      <c r="O192" t="str">
        <f t="shared" si="27"/>
        <v/>
      </c>
    </row>
    <row r="193" spans="1:15" ht="13" x14ac:dyDescent="0.3">
      <c r="A193" s="17" t="s">
        <v>131</v>
      </c>
      <c r="B193" s="2"/>
      <c r="C193" s="12" t="s">
        <v>317</v>
      </c>
      <c r="D193" s="10" t="s">
        <v>314</v>
      </c>
      <c r="E193" s="14" t="s">
        <v>317</v>
      </c>
      <c r="F193" s="11" t="s">
        <v>314</v>
      </c>
      <c r="G193" t="str">
        <f t="shared" si="24"/>
        <v/>
      </c>
      <c r="H193" s="7" t="str">
        <f t="shared" si="25"/>
        <v>X</v>
      </c>
      <c r="I193" t="str">
        <f t="shared" si="28"/>
        <v/>
      </c>
      <c r="J193" t="s">
        <v>229</v>
      </c>
      <c r="K193" s="6" t="str">
        <f t="shared" si="29"/>
        <v/>
      </c>
      <c r="L193">
        <v>295</v>
      </c>
      <c r="M193" t="str">
        <f t="shared" si="26"/>
        <v/>
      </c>
      <c r="O193" t="str">
        <f t="shared" si="27"/>
        <v/>
      </c>
    </row>
    <row r="194" spans="1:15" ht="13" x14ac:dyDescent="0.3">
      <c r="A194" s="20" t="s">
        <v>270</v>
      </c>
      <c r="B194" s="2"/>
      <c r="C194" s="12"/>
      <c r="D194" s="10"/>
      <c r="E194" s="14"/>
      <c r="F194" s="11"/>
      <c r="G194" t="str">
        <f t="shared" si="24"/>
        <v/>
      </c>
      <c r="H194" s="7" t="str">
        <f t="shared" si="25"/>
        <v/>
      </c>
      <c r="I194" t="str">
        <f t="shared" si="28"/>
        <v>lyhytvarvaskiuru</v>
      </c>
      <c r="J194" t="s">
        <v>229</v>
      </c>
      <c r="K194" s="6" t="str">
        <f t="shared" si="29"/>
        <v>lyhytvarvaskiuru</v>
      </c>
      <c r="L194">
        <v>300</v>
      </c>
      <c r="M194" t="str">
        <f t="shared" si="26"/>
        <v/>
      </c>
      <c r="O194" t="str">
        <f t="shared" si="27"/>
        <v/>
      </c>
    </row>
    <row r="195" spans="1:15" ht="13" x14ac:dyDescent="0.3">
      <c r="A195" s="17" t="s">
        <v>132</v>
      </c>
      <c r="B195" s="2"/>
      <c r="C195" s="12" t="s">
        <v>320</v>
      </c>
      <c r="D195" s="10" t="s">
        <v>314</v>
      </c>
      <c r="E195" s="14" t="s">
        <v>320</v>
      </c>
      <c r="F195" s="11" t="s">
        <v>314</v>
      </c>
      <c r="G195" t="str">
        <f t="shared" si="24"/>
        <v/>
      </c>
      <c r="H195" s="7" t="str">
        <f t="shared" si="25"/>
        <v>X</v>
      </c>
      <c r="I195" t="str">
        <f t="shared" si="28"/>
        <v/>
      </c>
      <c r="J195" t="s">
        <v>229</v>
      </c>
      <c r="K195" s="6" t="str">
        <f t="shared" si="29"/>
        <v/>
      </c>
      <c r="L195">
        <v>303</v>
      </c>
      <c r="M195" t="str">
        <f t="shared" si="26"/>
        <v/>
      </c>
      <c r="O195" t="str">
        <f t="shared" si="27"/>
        <v/>
      </c>
    </row>
    <row r="196" spans="1:15" ht="13" x14ac:dyDescent="0.3">
      <c r="A196" s="17" t="s">
        <v>133</v>
      </c>
      <c r="B196" s="2"/>
      <c r="C196" s="12" t="s">
        <v>317</v>
      </c>
      <c r="D196" s="10" t="s">
        <v>314</v>
      </c>
      <c r="E196" s="14" t="s">
        <v>317</v>
      </c>
      <c r="F196" s="11" t="s">
        <v>314</v>
      </c>
      <c r="G196" t="str">
        <f t="shared" si="24"/>
        <v/>
      </c>
      <c r="H196" s="7" t="str">
        <f t="shared" si="25"/>
        <v>X</v>
      </c>
      <c r="I196" t="str">
        <f t="shared" si="28"/>
        <v/>
      </c>
      <c r="J196" t="s">
        <v>229</v>
      </c>
      <c r="K196" s="6" t="str">
        <f t="shared" si="29"/>
        <v/>
      </c>
      <c r="L196">
        <v>304</v>
      </c>
      <c r="M196" t="str">
        <f t="shared" si="26"/>
        <v/>
      </c>
      <c r="O196" t="str">
        <f t="shared" si="27"/>
        <v/>
      </c>
    </row>
    <row r="197" spans="1:15" ht="13" x14ac:dyDescent="0.3">
      <c r="A197" s="17" t="s">
        <v>134</v>
      </c>
      <c r="B197" s="2"/>
      <c r="C197" s="12" t="s">
        <v>344</v>
      </c>
      <c r="D197" s="10" t="s">
        <v>314</v>
      </c>
      <c r="E197" s="14" t="s">
        <v>321</v>
      </c>
      <c r="F197" s="11" t="s">
        <v>314</v>
      </c>
      <c r="G197" t="str">
        <f t="shared" si="24"/>
        <v/>
      </c>
      <c r="H197" s="7" t="str">
        <f t="shared" si="25"/>
        <v>X</v>
      </c>
      <c r="I197" t="str">
        <f t="shared" si="28"/>
        <v/>
      </c>
      <c r="J197" t="s">
        <v>229</v>
      </c>
      <c r="K197" s="6" t="str">
        <f t="shared" si="29"/>
        <v/>
      </c>
      <c r="L197">
        <v>305</v>
      </c>
      <c r="M197" t="str">
        <f t="shared" si="26"/>
        <v/>
      </c>
      <c r="O197" t="str">
        <f t="shared" si="27"/>
        <v/>
      </c>
    </row>
    <row r="198" spans="1:15" ht="13" x14ac:dyDescent="0.3">
      <c r="A198" s="17" t="s">
        <v>272</v>
      </c>
      <c r="B198" s="2"/>
      <c r="C198" s="12"/>
      <c r="D198" s="10"/>
      <c r="E198" s="14"/>
      <c r="F198" s="11"/>
      <c r="G198" t="str">
        <f t="shared" si="24"/>
        <v/>
      </c>
      <c r="H198" s="7" t="str">
        <f t="shared" si="25"/>
        <v/>
      </c>
      <c r="I198" t="str">
        <f t="shared" si="28"/>
        <v>törmäpääsky</v>
      </c>
      <c r="J198" t="s">
        <v>229</v>
      </c>
      <c r="K198" s="6" t="str">
        <f t="shared" si="29"/>
        <v>törmäpääsky</v>
      </c>
      <c r="L198">
        <v>306</v>
      </c>
      <c r="M198" t="str">
        <f t="shared" si="26"/>
        <v/>
      </c>
      <c r="O198" t="str">
        <f t="shared" si="27"/>
        <v/>
      </c>
    </row>
    <row r="199" spans="1:15" ht="13" x14ac:dyDescent="0.3">
      <c r="A199" s="17" t="s">
        <v>135</v>
      </c>
      <c r="B199" s="2"/>
      <c r="C199" s="12" t="s">
        <v>317</v>
      </c>
      <c r="D199" s="10" t="s">
        <v>314</v>
      </c>
      <c r="E199" s="14" t="s">
        <v>317</v>
      </c>
      <c r="F199" s="11" t="s">
        <v>314</v>
      </c>
      <c r="G199" t="str">
        <f t="shared" si="24"/>
        <v/>
      </c>
      <c r="H199" s="7" t="str">
        <f t="shared" si="25"/>
        <v>X</v>
      </c>
      <c r="I199" t="str">
        <f t="shared" si="28"/>
        <v/>
      </c>
      <c r="J199" t="s">
        <v>229</v>
      </c>
      <c r="K199" s="6" t="str">
        <f t="shared" si="29"/>
        <v/>
      </c>
      <c r="L199">
        <v>308</v>
      </c>
      <c r="M199" t="str">
        <f t="shared" si="26"/>
        <v/>
      </c>
      <c r="O199" t="str">
        <f t="shared" si="27"/>
        <v/>
      </c>
    </row>
    <row r="200" spans="1:15" ht="13" x14ac:dyDescent="0.3">
      <c r="A200" s="20" t="s">
        <v>136</v>
      </c>
      <c r="B200" s="2"/>
      <c r="C200" s="12"/>
      <c r="D200" s="10"/>
      <c r="E200" s="14"/>
      <c r="F200" s="11"/>
      <c r="G200" t="str">
        <f t="shared" ref="G200:G263" si="36">IF(COUNTIF(D200:F200,"x")=1,"ässä","")</f>
        <v/>
      </c>
      <c r="H200" s="7" t="str">
        <f t="shared" ref="H200:H263" si="37">IF(OR(D200="X",F200="X"),"X","")</f>
        <v/>
      </c>
      <c r="I200" t="str">
        <f t="shared" ref="I200:I263" si="38">IF(D200="",A200,"")</f>
        <v>räystäspääsky</v>
      </c>
      <c r="J200" t="s">
        <v>229</v>
      </c>
      <c r="K200" s="6" t="str">
        <f t="shared" ref="K200:K263" si="39">IF(F200="",A200,"")</f>
        <v>räystäspääsky</v>
      </c>
      <c r="L200">
        <v>309</v>
      </c>
      <c r="M200" t="str">
        <f t="shared" ref="M200:M263" si="40">IF(AND(D200="x",F200&lt;&gt;"x"),A200,"")</f>
        <v/>
      </c>
      <c r="O200" t="str">
        <f t="shared" ref="O200:O263" si="41">IF(AND(D200&lt;&gt;"x",F200="x"),A200,"")</f>
        <v/>
      </c>
    </row>
    <row r="201" spans="1:15" ht="13" x14ac:dyDescent="0.3">
      <c r="A201" s="17" t="s">
        <v>137</v>
      </c>
      <c r="B201" s="2"/>
      <c r="C201" s="12"/>
      <c r="D201" s="10"/>
      <c r="E201" s="14"/>
      <c r="F201" s="11"/>
      <c r="G201" t="str">
        <f t="shared" si="36"/>
        <v/>
      </c>
      <c r="H201" s="7" t="str">
        <f t="shared" si="37"/>
        <v/>
      </c>
      <c r="I201" t="str">
        <f t="shared" si="38"/>
        <v>isokirvinen</v>
      </c>
      <c r="J201" t="s">
        <v>229</v>
      </c>
      <c r="K201" s="6" t="str">
        <f t="shared" si="39"/>
        <v>isokirvinen</v>
      </c>
      <c r="L201">
        <v>311</v>
      </c>
      <c r="M201" t="str">
        <f t="shared" si="40"/>
        <v/>
      </c>
      <c r="O201" t="str">
        <f t="shared" si="41"/>
        <v/>
      </c>
    </row>
    <row r="202" spans="1:15" ht="13" x14ac:dyDescent="0.3">
      <c r="A202" s="23" t="s">
        <v>300</v>
      </c>
      <c r="B202" s="2"/>
      <c r="C202" s="12"/>
      <c r="D202" s="10"/>
      <c r="E202" s="14"/>
      <c r="F202" s="11"/>
      <c r="G202" t="str">
        <f t="shared" si="36"/>
        <v/>
      </c>
      <c r="H202" s="7" t="str">
        <f t="shared" si="37"/>
        <v/>
      </c>
      <c r="I202" t="str">
        <f t="shared" si="38"/>
        <v>mongoliankirvinen</v>
      </c>
      <c r="J202" t="s">
        <v>229</v>
      </c>
      <c r="K202" s="6" t="str">
        <f t="shared" si="39"/>
        <v>mongoliankirvinen</v>
      </c>
      <c r="L202">
        <v>312</v>
      </c>
      <c r="M202" t="str">
        <f t="shared" si="40"/>
        <v/>
      </c>
      <c r="O202" t="str">
        <f t="shared" si="41"/>
        <v/>
      </c>
    </row>
    <row r="203" spans="1:15" ht="13" x14ac:dyDescent="0.3">
      <c r="A203" s="17" t="s">
        <v>271</v>
      </c>
      <c r="B203" s="2"/>
      <c r="C203" s="12"/>
      <c r="D203" s="10"/>
      <c r="E203" s="14"/>
      <c r="F203" s="11"/>
      <c r="G203" t="str">
        <f t="shared" si="36"/>
        <v/>
      </c>
      <c r="H203" s="7" t="str">
        <f t="shared" si="37"/>
        <v/>
      </c>
      <c r="I203" t="str">
        <f t="shared" si="38"/>
        <v>isokirvinen / mongoliankirvinen</v>
      </c>
      <c r="J203" t="s">
        <v>229</v>
      </c>
      <c r="K203" s="6" t="str">
        <f t="shared" si="39"/>
        <v>isokirvinen / mongoliankirvinen</v>
      </c>
      <c r="L203">
        <v>312.10000000000002</v>
      </c>
      <c r="M203" t="str">
        <f t="shared" si="40"/>
        <v/>
      </c>
      <c r="O203" t="str">
        <f t="shared" si="41"/>
        <v/>
      </c>
    </row>
    <row r="204" spans="1:15" ht="13" x14ac:dyDescent="0.3">
      <c r="A204" s="17" t="s">
        <v>239</v>
      </c>
      <c r="B204" s="2"/>
      <c r="C204" s="12"/>
      <c r="D204" s="10"/>
      <c r="E204" s="14"/>
      <c r="F204" s="11"/>
      <c r="G204" t="str">
        <f t="shared" si="36"/>
        <v/>
      </c>
      <c r="H204" s="7" t="str">
        <f t="shared" si="37"/>
        <v/>
      </c>
      <c r="I204" t="str">
        <f t="shared" si="38"/>
        <v>isokirvinen / mongoliankirvinen / nummikirvinen</v>
      </c>
      <c r="J204" t="s">
        <v>229</v>
      </c>
      <c r="K204" s="6"/>
      <c r="L204">
        <v>313.10000000000002</v>
      </c>
      <c r="M204" t="str">
        <f t="shared" si="40"/>
        <v/>
      </c>
      <c r="O204" t="str">
        <f t="shared" si="41"/>
        <v/>
      </c>
    </row>
    <row r="205" spans="1:15" ht="13" x14ac:dyDescent="0.3">
      <c r="A205" s="17" t="s">
        <v>138</v>
      </c>
      <c r="B205" s="2"/>
      <c r="C205" s="12"/>
      <c r="D205" s="10"/>
      <c r="E205" s="14"/>
      <c r="F205" s="11"/>
      <c r="G205" t="str">
        <f t="shared" si="36"/>
        <v/>
      </c>
      <c r="H205" s="7" t="str">
        <f t="shared" si="37"/>
        <v/>
      </c>
      <c r="I205" t="str">
        <f t="shared" si="38"/>
        <v>taigakirvinen</v>
      </c>
      <c r="J205" t="s">
        <v>229</v>
      </c>
      <c r="K205" s="6" t="str">
        <f t="shared" si="39"/>
        <v>taigakirvinen</v>
      </c>
      <c r="L205">
        <v>314</v>
      </c>
      <c r="M205" t="str">
        <f t="shared" si="40"/>
        <v/>
      </c>
      <c r="O205" t="str">
        <f t="shared" si="41"/>
        <v/>
      </c>
    </row>
    <row r="206" spans="1:15" ht="13" x14ac:dyDescent="0.3">
      <c r="A206" s="17" t="s">
        <v>139</v>
      </c>
      <c r="B206" s="2"/>
      <c r="C206" s="12" t="s">
        <v>317</v>
      </c>
      <c r="D206" s="10" t="s">
        <v>314</v>
      </c>
      <c r="E206" s="14" t="s">
        <v>320</v>
      </c>
      <c r="F206" s="11" t="s">
        <v>314</v>
      </c>
      <c r="G206" t="str">
        <f t="shared" si="36"/>
        <v/>
      </c>
      <c r="H206" s="7" t="str">
        <f t="shared" si="37"/>
        <v>X</v>
      </c>
      <c r="I206" t="str">
        <f t="shared" si="38"/>
        <v/>
      </c>
      <c r="J206" t="s">
        <v>229</v>
      </c>
      <c r="K206" s="6" t="str">
        <f t="shared" si="39"/>
        <v/>
      </c>
      <c r="L206">
        <v>315</v>
      </c>
      <c r="M206" t="str">
        <f t="shared" si="40"/>
        <v/>
      </c>
      <c r="O206" t="str">
        <f t="shared" si="41"/>
        <v/>
      </c>
    </row>
    <row r="207" spans="1:15" ht="13" x14ac:dyDescent="0.3">
      <c r="A207" s="17" t="s">
        <v>140</v>
      </c>
      <c r="B207" s="2"/>
      <c r="C207" s="12"/>
      <c r="D207" s="10"/>
      <c r="E207" s="14"/>
      <c r="F207" s="11"/>
      <c r="G207" t="str">
        <f t="shared" si="36"/>
        <v/>
      </c>
      <c r="H207" s="7" t="str">
        <f t="shared" si="37"/>
        <v/>
      </c>
      <c r="J207" t="s">
        <v>229</v>
      </c>
      <c r="K207" s="6"/>
      <c r="L207">
        <v>315.10000000000002</v>
      </c>
      <c r="M207" t="str">
        <f t="shared" si="40"/>
        <v/>
      </c>
      <c r="O207" t="str">
        <f t="shared" si="41"/>
        <v/>
      </c>
    </row>
    <row r="208" spans="1:15" ht="13" x14ac:dyDescent="0.3">
      <c r="A208" s="17" t="s">
        <v>141</v>
      </c>
      <c r="B208" s="2"/>
      <c r="C208" s="12" t="s">
        <v>317</v>
      </c>
      <c r="D208" s="10" t="s">
        <v>314</v>
      </c>
      <c r="E208" s="14" t="s">
        <v>317</v>
      </c>
      <c r="F208" s="11" t="s">
        <v>314</v>
      </c>
      <c r="G208" t="str">
        <f t="shared" si="36"/>
        <v/>
      </c>
      <c r="H208" s="7" t="str">
        <f t="shared" si="37"/>
        <v>X</v>
      </c>
      <c r="I208" t="str">
        <f t="shared" si="38"/>
        <v/>
      </c>
      <c r="J208" t="s">
        <v>229</v>
      </c>
      <c r="K208" s="6" t="str">
        <f t="shared" si="39"/>
        <v/>
      </c>
      <c r="L208">
        <v>317</v>
      </c>
      <c r="M208" t="str">
        <f t="shared" si="40"/>
        <v/>
      </c>
      <c r="O208" t="str">
        <f t="shared" si="41"/>
        <v/>
      </c>
    </row>
    <row r="209" spans="1:15" ht="13" x14ac:dyDescent="0.3">
      <c r="A209" s="17" t="s">
        <v>142</v>
      </c>
      <c r="B209" s="2"/>
      <c r="C209" s="12"/>
      <c r="D209" s="10"/>
      <c r="E209" s="14" t="s">
        <v>320</v>
      </c>
      <c r="F209" s="11" t="s">
        <v>314</v>
      </c>
      <c r="G209" t="str">
        <f t="shared" si="36"/>
        <v>ässä</v>
      </c>
      <c r="H209" s="7" t="str">
        <f t="shared" si="37"/>
        <v>X</v>
      </c>
      <c r="I209" t="str">
        <f t="shared" si="38"/>
        <v>lapinkirvinen</v>
      </c>
      <c r="J209" t="s">
        <v>229</v>
      </c>
      <c r="K209" s="6" t="str">
        <f t="shared" si="39"/>
        <v/>
      </c>
      <c r="L209">
        <v>318</v>
      </c>
      <c r="M209" t="str">
        <f t="shared" si="40"/>
        <v/>
      </c>
      <c r="O209" t="str">
        <f t="shared" si="41"/>
        <v>lapinkirvinen</v>
      </c>
    </row>
    <row r="210" spans="1:15" ht="13" x14ac:dyDescent="0.3">
      <c r="A210" s="17" t="s">
        <v>143</v>
      </c>
      <c r="B210" s="2"/>
      <c r="C210" s="12" t="s">
        <v>332</v>
      </c>
      <c r="D210" s="10" t="s">
        <v>314</v>
      </c>
      <c r="E210" s="14" t="s">
        <v>320</v>
      </c>
      <c r="F210" s="11" t="s">
        <v>314</v>
      </c>
      <c r="G210" t="str">
        <f t="shared" si="36"/>
        <v/>
      </c>
      <c r="H210" s="7" t="str">
        <f t="shared" si="37"/>
        <v>X</v>
      </c>
      <c r="I210" t="str">
        <f t="shared" si="38"/>
        <v/>
      </c>
      <c r="J210" t="s">
        <v>229</v>
      </c>
      <c r="K210" s="6" t="str">
        <f t="shared" si="39"/>
        <v/>
      </c>
      <c r="L210">
        <v>319</v>
      </c>
      <c r="M210" t="str">
        <f t="shared" si="40"/>
        <v/>
      </c>
      <c r="O210" t="str">
        <f t="shared" si="41"/>
        <v/>
      </c>
    </row>
    <row r="211" spans="1:15" ht="13" x14ac:dyDescent="0.3">
      <c r="A211" s="17" t="s">
        <v>144</v>
      </c>
      <c r="B211" s="2"/>
      <c r="C211" s="12" t="s">
        <v>317</v>
      </c>
      <c r="D211" s="10" t="s">
        <v>314</v>
      </c>
      <c r="E211" s="14" t="s">
        <v>317</v>
      </c>
      <c r="F211" s="11" t="s">
        <v>314</v>
      </c>
      <c r="G211" t="str">
        <f t="shared" si="36"/>
        <v/>
      </c>
      <c r="H211" s="7" t="str">
        <f t="shared" si="37"/>
        <v>X</v>
      </c>
      <c r="I211" t="str">
        <f t="shared" si="38"/>
        <v/>
      </c>
      <c r="J211" t="s">
        <v>229</v>
      </c>
      <c r="K211" s="6" t="str">
        <f t="shared" si="39"/>
        <v/>
      </c>
      <c r="L211">
        <v>320</v>
      </c>
      <c r="M211" t="str">
        <f t="shared" si="40"/>
        <v/>
      </c>
      <c r="O211" t="str">
        <f t="shared" si="41"/>
        <v/>
      </c>
    </row>
    <row r="212" spans="1:15" ht="13" x14ac:dyDescent="0.3">
      <c r="A212" s="17" t="s">
        <v>145</v>
      </c>
      <c r="B212" s="2"/>
      <c r="C212" s="12"/>
      <c r="D212" s="10"/>
      <c r="E212" s="14"/>
      <c r="F212" s="11"/>
      <c r="G212" t="str">
        <f t="shared" si="36"/>
        <v/>
      </c>
      <c r="H212" s="7" t="str">
        <f t="shared" si="37"/>
        <v/>
      </c>
      <c r="I212" t="str">
        <f t="shared" si="38"/>
        <v>sitruunavästäräkki</v>
      </c>
      <c r="J212" t="s">
        <v>229</v>
      </c>
      <c r="K212" s="6" t="str">
        <f t="shared" si="39"/>
        <v>sitruunavästäräkki</v>
      </c>
      <c r="L212">
        <v>321</v>
      </c>
      <c r="M212" t="str">
        <f t="shared" si="40"/>
        <v/>
      </c>
      <c r="O212" t="str">
        <f t="shared" si="41"/>
        <v/>
      </c>
    </row>
    <row r="213" spans="1:15" ht="13" x14ac:dyDescent="0.3">
      <c r="A213" s="20" t="s">
        <v>146</v>
      </c>
      <c r="B213" s="2"/>
      <c r="C213" s="12" t="s">
        <v>319</v>
      </c>
      <c r="D213" s="10" t="s">
        <v>314</v>
      </c>
      <c r="E213" s="14" t="s">
        <v>317</v>
      </c>
      <c r="F213" s="11" t="s">
        <v>314</v>
      </c>
      <c r="G213" t="str">
        <f t="shared" si="36"/>
        <v/>
      </c>
      <c r="H213" s="7" t="str">
        <f t="shared" si="37"/>
        <v>X</v>
      </c>
      <c r="I213" t="str">
        <f t="shared" si="38"/>
        <v/>
      </c>
      <c r="J213" t="s">
        <v>229</v>
      </c>
      <c r="K213" s="6" t="str">
        <f t="shared" si="39"/>
        <v/>
      </c>
      <c r="L213">
        <v>322</v>
      </c>
      <c r="M213" t="str">
        <f t="shared" si="40"/>
        <v/>
      </c>
      <c r="O213" t="str">
        <f t="shared" si="41"/>
        <v/>
      </c>
    </row>
    <row r="214" spans="1:15" ht="13" x14ac:dyDescent="0.3">
      <c r="A214" s="17" t="s">
        <v>147</v>
      </c>
      <c r="B214" s="2"/>
      <c r="C214" s="12" t="s">
        <v>317</v>
      </c>
      <c r="D214" s="10" t="s">
        <v>314</v>
      </c>
      <c r="E214" s="14" t="s">
        <v>317</v>
      </c>
      <c r="F214" s="11" t="s">
        <v>314</v>
      </c>
      <c r="G214" t="str">
        <f t="shared" si="36"/>
        <v/>
      </c>
      <c r="H214" s="7" t="str">
        <f t="shared" si="37"/>
        <v>X</v>
      </c>
      <c r="I214" t="str">
        <f t="shared" si="38"/>
        <v/>
      </c>
      <c r="J214" t="s">
        <v>229</v>
      </c>
      <c r="K214" s="6" t="str">
        <f t="shared" si="39"/>
        <v/>
      </c>
      <c r="L214">
        <v>323</v>
      </c>
      <c r="M214" t="str">
        <f t="shared" si="40"/>
        <v/>
      </c>
      <c r="O214" t="str">
        <f t="shared" si="41"/>
        <v/>
      </c>
    </row>
    <row r="215" spans="1:15" ht="13" x14ac:dyDescent="0.3">
      <c r="A215" s="17" t="s">
        <v>148</v>
      </c>
      <c r="B215" s="2"/>
      <c r="C215" s="12" t="s">
        <v>317</v>
      </c>
      <c r="D215" s="10" t="s">
        <v>314</v>
      </c>
      <c r="E215" s="14" t="s">
        <v>317</v>
      </c>
      <c r="F215" s="11" t="s">
        <v>314</v>
      </c>
      <c r="G215" t="str">
        <f t="shared" si="36"/>
        <v/>
      </c>
      <c r="H215" s="7" t="str">
        <f t="shared" si="37"/>
        <v>X</v>
      </c>
      <c r="I215" t="str">
        <f t="shared" si="38"/>
        <v/>
      </c>
      <c r="J215" t="s">
        <v>229</v>
      </c>
      <c r="K215" s="6" t="str">
        <f t="shared" si="39"/>
        <v/>
      </c>
      <c r="L215">
        <v>324</v>
      </c>
      <c r="M215" t="str">
        <f t="shared" si="40"/>
        <v/>
      </c>
      <c r="O215" t="str">
        <f t="shared" si="41"/>
        <v/>
      </c>
    </row>
    <row r="216" spans="1:15" ht="13" x14ac:dyDescent="0.3">
      <c r="A216" s="17" t="s">
        <v>149</v>
      </c>
      <c r="B216" s="2"/>
      <c r="C216" s="12" t="s">
        <v>332</v>
      </c>
      <c r="D216" s="10" t="s">
        <v>314</v>
      </c>
      <c r="E216" s="14" t="s">
        <v>333</v>
      </c>
      <c r="F216" s="11" t="s">
        <v>314</v>
      </c>
      <c r="G216" t="str">
        <f t="shared" si="36"/>
        <v/>
      </c>
      <c r="H216" s="7" t="str">
        <f t="shared" si="37"/>
        <v>X</v>
      </c>
      <c r="I216" t="str">
        <f t="shared" si="38"/>
        <v/>
      </c>
      <c r="J216" t="s">
        <v>229</v>
      </c>
      <c r="K216" s="6" t="str">
        <f t="shared" si="39"/>
        <v/>
      </c>
      <c r="L216">
        <v>325</v>
      </c>
      <c r="M216" t="str">
        <f t="shared" si="40"/>
        <v/>
      </c>
      <c r="O216" t="str">
        <f t="shared" si="41"/>
        <v/>
      </c>
    </row>
    <row r="217" spans="1:15" ht="13" x14ac:dyDescent="0.3">
      <c r="A217" s="17" t="s">
        <v>150</v>
      </c>
      <c r="B217" s="2"/>
      <c r="C217" s="12" t="s">
        <v>319</v>
      </c>
      <c r="D217" s="10" t="s">
        <v>314</v>
      </c>
      <c r="E217" s="14" t="s">
        <v>317</v>
      </c>
      <c r="F217" s="11" t="s">
        <v>314</v>
      </c>
      <c r="G217" t="str">
        <f t="shared" si="36"/>
        <v/>
      </c>
      <c r="H217" s="7" t="str">
        <f t="shared" si="37"/>
        <v>X</v>
      </c>
      <c r="I217" t="str">
        <f t="shared" si="38"/>
        <v/>
      </c>
      <c r="J217" t="s">
        <v>229</v>
      </c>
      <c r="K217" s="6" t="str">
        <f t="shared" si="39"/>
        <v/>
      </c>
      <c r="L217">
        <v>326</v>
      </c>
      <c r="M217" t="str">
        <f t="shared" si="40"/>
        <v/>
      </c>
      <c r="O217" t="str">
        <f t="shared" si="41"/>
        <v/>
      </c>
    </row>
    <row r="218" spans="1:15" ht="13" x14ac:dyDescent="0.3">
      <c r="A218" s="17" t="s">
        <v>151</v>
      </c>
      <c r="B218" s="2"/>
      <c r="C218" s="12" t="s">
        <v>317</v>
      </c>
      <c r="D218" s="10" t="s">
        <v>314</v>
      </c>
      <c r="E218" s="14" t="s">
        <v>317</v>
      </c>
      <c r="F218" s="11" t="s">
        <v>314</v>
      </c>
      <c r="G218" t="str">
        <f t="shared" si="36"/>
        <v/>
      </c>
      <c r="H218" s="7" t="str">
        <f t="shared" si="37"/>
        <v>X</v>
      </c>
      <c r="I218" t="str">
        <f t="shared" si="38"/>
        <v/>
      </c>
      <c r="J218" t="s">
        <v>229</v>
      </c>
      <c r="K218" s="6" t="str">
        <f t="shared" si="39"/>
        <v/>
      </c>
      <c r="L218">
        <v>327</v>
      </c>
      <c r="M218" t="str">
        <f t="shared" si="40"/>
        <v/>
      </c>
      <c r="O218" t="str">
        <f t="shared" si="41"/>
        <v/>
      </c>
    </row>
    <row r="219" spans="1:15" ht="13" x14ac:dyDescent="0.3">
      <c r="A219" s="17" t="s">
        <v>301</v>
      </c>
      <c r="B219" s="2"/>
      <c r="C219" s="12"/>
      <c r="D219" s="10"/>
      <c r="E219" s="14"/>
      <c r="F219" s="11"/>
      <c r="G219" t="str">
        <f t="shared" si="36"/>
        <v/>
      </c>
      <c r="H219" s="7" t="str">
        <f t="shared" si="37"/>
        <v/>
      </c>
      <c r="I219" t="str">
        <f t="shared" si="38"/>
        <v>taigarautiainen</v>
      </c>
      <c r="J219" t="s">
        <v>229</v>
      </c>
      <c r="K219" s="6" t="str">
        <f t="shared" si="39"/>
        <v>taigarautiainen</v>
      </c>
      <c r="L219">
        <v>328</v>
      </c>
      <c r="M219" t="str">
        <f t="shared" si="40"/>
        <v/>
      </c>
      <c r="O219" t="str">
        <f t="shared" si="41"/>
        <v/>
      </c>
    </row>
    <row r="220" spans="1:15" ht="13" x14ac:dyDescent="0.3">
      <c r="A220" s="17" t="s">
        <v>152</v>
      </c>
      <c r="B220" s="2"/>
      <c r="C220" s="12" t="s">
        <v>317</v>
      </c>
      <c r="D220" s="10" t="s">
        <v>314</v>
      </c>
      <c r="E220" s="14" t="s">
        <v>317</v>
      </c>
      <c r="F220" s="11" t="s">
        <v>314</v>
      </c>
      <c r="G220" t="str">
        <f t="shared" si="36"/>
        <v/>
      </c>
      <c r="H220" s="7" t="str">
        <f t="shared" si="37"/>
        <v>X</v>
      </c>
      <c r="I220" t="str">
        <f t="shared" si="38"/>
        <v/>
      </c>
      <c r="J220" t="s">
        <v>229</v>
      </c>
      <c r="K220" s="6" t="str">
        <f t="shared" si="39"/>
        <v/>
      </c>
      <c r="L220">
        <v>332</v>
      </c>
      <c r="M220" t="str">
        <f t="shared" si="40"/>
        <v/>
      </c>
      <c r="O220" t="str">
        <f t="shared" si="41"/>
        <v/>
      </c>
    </row>
    <row r="221" spans="1:15" ht="13" x14ac:dyDescent="0.3">
      <c r="A221" s="20" t="s">
        <v>247</v>
      </c>
      <c r="B221" s="2"/>
      <c r="C221" s="12"/>
      <c r="D221" s="10"/>
      <c r="E221" s="14"/>
      <c r="F221" s="11"/>
      <c r="G221" t="str">
        <f t="shared" si="36"/>
        <v/>
      </c>
      <c r="H221" s="7" t="str">
        <f t="shared" si="37"/>
        <v/>
      </c>
      <c r="I221" t="str">
        <f t="shared" si="38"/>
        <v>etelänsatakieli</v>
      </c>
      <c r="J221" t="s">
        <v>229</v>
      </c>
      <c r="K221" s="6" t="str">
        <f t="shared" si="39"/>
        <v>etelänsatakieli</v>
      </c>
      <c r="L221">
        <v>334</v>
      </c>
      <c r="M221" t="str">
        <f t="shared" si="40"/>
        <v/>
      </c>
      <c r="O221" t="str">
        <f t="shared" si="41"/>
        <v/>
      </c>
    </row>
    <row r="222" spans="1:15" ht="13" x14ac:dyDescent="0.3">
      <c r="A222" s="17" t="s">
        <v>153</v>
      </c>
      <c r="B222" s="2"/>
      <c r="C222" s="12"/>
      <c r="D222" s="10"/>
      <c r="E222" s="14"/>
      <c r="F222" s="11"/>
      <c r="G222" t="str">
        <f t="shared" si="36"/>
        <v/>
      </c>
      <c r="H222" s="7" t="str">
        <f t="shared" si="37"/>
        <v/>
      </c>
      <c r="I222" t="str">
        <f t="shared" si="38"/>
        <v>sinirinta</v>
      </c>
      <c r="J222" t="s">
        <v>229</v>
      </c>
      <c r="K222" s="6" t="str">
        <f t="shared" si="39"/>
        <v>sinirinta</v>
      </c>
      <c r="L222">
        <v>335</v>
      </c>
      <c r="M222" t="str">
        <f t="shared" si="40"/>
        <v/>
      </c>
      <c r="O222" t="str">
        <f t="shared" si="41"/>
        <v/>
      </c>
    </row>
    <row r="223" spans="1:15" ht="13" x14ac:dyDescent="0.3">
      <c r="A223" s="17" t="s">
        <v>154</v>
      </c>
      <c r="B223" s="2"/>
      <c r="C223" s="12" t="s">
        <v>320</v>
      </c>
      <c r="D223" s="10" t="s">
        <v>314</v>
      </c>
      <c r="E223" s="14"/>
      <c r="F223" s="11"/>
      <c r="G223" t="str">
        <f t="shared" si="36"/>
        <v>ässä</v>
      </c>
      <c r="H223" s="7" t="str">
        <f t="shared" si="37"/>
        <v>X</v>
      </c>
      <c r="I223" t="str">
        <f t="shared" si="38"/>
        <v/>
      </c>
      <c r="J223" t="s">
        <v>229</v>
      </c>
      <c r="K223" s="6" t="str">
        <f t="shared" si="39"/>
        <v>sinipyrstö</v>
      </c>
      <c r="L223">
        <v>337</v>
      </c>
      <c r="M223" t="str">
        <f t="shared" si="40"/>
        <v>sinipyrstö</v>
      </c>
      <c r="O223" t="str">
        <f t="shared" si="41"/>
        <v/>
      </c>
    </row>
    <row r="224" spans="1:15" ht="13" x14ac:dyDescent="0.3">
      <c r="A224" s="17" t="s">
        <v>155</v>
      </c>
      <c r="B224" s="2"/>
      <c r="C224" s="12" t="s">
        <v>332</v>
      </c>
      <c r="D224" s="10" t="s">
        <v>314</v>
      </c>
      <c r="E224" s="14" t="s">
        <v>318</v>
      </c>
      <c r="F224" s="11" t="s">
        <v>314</v>
      </c>
      <c r="G224" t="str">
        <f t="shared" si="36"/>
        <v/>
      </c>
      <c r="H224" s="7" t="str">
        <f t="shared" si="37"/>
        <v>X</v>
      </c>
      <c r="I224" t="str">
        <f t="shared" si="38"/>
        <v/>
      </c>
      <c r="J224" t="s">
        <v>229</v>
      </c>
      <c r="K224" s="6" t="str">
        <f t="shared" si="39"/>
        <v/>
      </c>
      <c r="L224">
        <v>339</v>
      </c>
      <c r="M224" t="str">
        <f t="shared" si="40"/>
        <v/>
      </c>
      <c r="O224" t="str">
        <f t="shared" si="41"/>
        <v/>
      </c>
    </row>
    <row r="225" spans="1:15" ht="13" x14ac:dyDescent="0.3">
      <c r="A225" s="17" t="s">
        <v>156</v>
      </c>
      <c r="B225" s="2"/>
      <c r="C225" s="12"/>
      <c r="D225" s="10"/>
      <c r="E225" s="14" t="s">
        <v>317</v>
      </c>
      <c r="F225" s="11" t="s">
        <v>314</v>
      </c>
      <c r="G225" t="str">
        <f t="shared" si="36"/>
        <v>ässä</v>
      </c>
      <c r="H225" s="7" t="str">
        <f t="shared" si="37"/>
        <v>X</v>
      </c>
      <c r="I225" t="str">
        <f t="shared" si="38"/>
        <v>leppälintu</v>
      </c>
      <c r="J225" t="s">
        <v>229</v>
      </c>
      <c r="K225" s="6" t="str">
        <f t="shared" si="39"/>
        <v/>
      </c>
      <c r="L225">
        <v>340</v>
      </c>
      <c r="M225" t="str">
        <f t="shared" si="40"/>
        <v/>
      </c>
      <c r="O225" t="str">
        <f t="shared" si="41"/>
        <v>leppälintu</v>
      </c>
    </row>
    <row r="226" spans="1:15" ht="13" x14ac:dyDescent="0.3">
      <c r="A226" s="20" t="s">
        <v>157</v>
      </c>
      <c r="B226" s="2"/>
      <c r="C226" s="12"/>
      <c r="D226" s="10"/>
      <c r="E226" s="14" t="s">
        <v>319</v>
      </c>
      <c r="F226" s="11" t="s">
        <v>314</v>
      </c>
      <c r="G226" t="str">
        <f t="shared" si="36"/>
        <v>ässä</v>
      </c>
      <c r="H226" s="7" t="str">
        <f t="shared" si="37"/>
        <v>X</v>
      </c>
      <c r="I226" t="str">
        <f t="shared" si="38"/>
        <v>pensastasku</v>
      </c>
      <c r="J226" t="s">
        <v>229</v>
      </c>
      <c r="K226" s="6" t="str">
        <f t="shared" si="39"/>
        <v/>
      </c>
      <c r="L226">
        <v>341</v>
      </c>
      <c r="M226" t="str">
        <f t="shared" si="40"/>
        <v/>
      </c>
      <c r="O226" t="str">
        <f t="shared" si="41"/>
        <v>pensastasku</v>
      </c>
    </row>
    <row r="227" spans="1:15" ht="13" x14ac:dyDescent="0.3">
      <c r="A227" s="23" t="s">
        <v>302</v>
      </c>
      <c r="B227" s="2"/>
      <c r="C227" s="12"/>
      <c r="D227" s="10"/>
      <c r="E227" s="14"/>
      <c r="F227" s="11"/>
      <c r="G227" t="str">
        <f t="shared" si="36"/>
        <v/>
      </c>
      <c r="H227" s="7" t="str">
        <f t="shared" si="37"/>
        <v/>
      </c>
      <c r="I227" t="str">
        <f t="shared" si="38"/>
        <v>sepeltasku</v>
      </c>
      <c r="J227" t="s">
        <v>229</v>
      </c>
      <c r="K227" s="6" t="str">
        <f t="shared" si="39"/>
        <v>sepeltasku</v>
      </c>
      <c r="L227">
        <v>343</v>
      </c>
      <c r="M227" t="str">
        <f t="shared" si="40"/>
        <v/>
      </c>
      <c r="O227" t="str">
        <f t="shared" si="41"/>
        <v/>
      </c>
    </row>
    <row r="228" spans="1:15" ht="13" x14ac:dyDescent="0.3">
      <c r="A228" s="20" t="s">
        <v>158</v>
      </c>
      <c r="B228" s="2"/>
      <c r="C228" s="12"/>
      <c r="D228" s="10"/>
      <c r="E228" s="14"/>
      <c r="F228" s="11"/>
      <c r="G228" t="str">
        <f t="shared" si="36"/>
        <v/>
      </c>
      <c r="H228" s="7" t="str">
        <f t="shared" si="37"/>
        <v/>
      </c>
      <c r="I228" t="str">
        <f t="shared" si="38"/>
        <v>mustapäätasku</v>
      </c>
      <c r="J228" t="s">
        <v>229</v>
      </c>
      <c r="K228" s="6" t="str">
        <f t="shared" si="39"/>
        <v>mustapäätasku</v>
      </c>
      <c r="L228">
        <v>344</v>
      </c>
      <c r="M228" t="str">
        <f t="shared" si="40"/>
        <v/>
      </c>
      <c r="O228" t="str">
        <f t="shared" si="41"/>
        <v/>
      </c>
    </row>
    <row r="229" spans="1:15" ht="13" x14ac:dyDescent="0.3">
      <c r="A229" s="17" t="s">
        <v>159</v>
      </c>
      <c r="B229" s="2"/>
      <c r="C229" s="12"/>
      <c r="D229" s="10"/>
      <c r="E229" s="14"/>
      <c r="F229" s="11"/>
      <c r="G229" t="str">
        <f t="shared" si="36"/>
        <v/>
      </c>
      <c r="H229" s="7" t="str">
        <f t="shared" si="37"/>
        <v/>
      </c>
      <c r="I229" t="str">
        <f t="shared" si="38"/>
        <v>arotasku</v>
      </c>
      <c r="J229" t="s">
        <v>229</v>
      </c>
      <c r="K229" s="6" t="str">
        <f t="shared" si="39"/>
        <v>arotasku</v>
      </c>
      <c r="L229">
        <v>345</v>
      </c>
      <c r="M229" t="str">
        <f t="shared" si="40"/>
        <v/>
      </c>
      <c r="O229" t="str">
        <f t="shared" si="41"/>
        <v/>
      </c>
    </row>
    <row r="230" spans="1:15" ht="13" x14ac:dyDescent="0.3">
      <c r="A230" s="17" t="s">
        <v>160</v>
      </c>
      <c r="B230" s="2"/>
      <c r="C230" s="12" t="s">
        <v>319</v>
      </c>
      <c r="D230" s="10" t="s">
        <v>314</v>
      </c>
      <c r="E230" s="14" t="s">
        <v>317</v>
      </c>
      <c r="F230" s="11" t="s">
        <v>314</v>
      </c>
      <c r="G230" t="str">
        <f t="shared" si="36"/>
        <v/>
      </c>
      <c r="H230" s="7" t="str">
        <f t="shared" si="37"/>
        <v>X</v>
      </c>
      <c r="I230" t="str">
        <f t="shared" si="38"/>
        <v/>
      </c>
      <c r="J230" t="s">
        <v>229</v>
      </c>
      <c r="K230" s="6" t="str">
        <f t="shared" si="39"/>
        <v/>
      </c>
      <c r="L230">
        <v>346</v>
      </c>
      <c r="M230" t="str">
        <f t="shared" si="40"/>
        <v/>
      </c>
      <c r="O230" t="str">
        <f t="shared" si="41"/>
        <v/>
      </c>
    </row>
    <row r="231" spans="1:15" ht="13" x14ac:dyDescent="0.3">
      <c r="A231" s="17" t="s">
        <v>240</v>
      </c>
      <c r="B231" s="2"/>
      <c r="C231" s="12"/>
      <c r="D231" s="10"/>
      <c r="E231" s="14"/>
      <c r="F231" s="11"/>
      <c r="G231" t="str">
        <f t="shared" si="36"/>
        <v/>
      </c>
      <c r="H231" s="7" t="str">
        <f t="shared" si="37"/>
        <v/>
      </c>
      <c r="I231" t="str">
        <f t="shared" si="38"/>
        <v>nunnatasku</v>
      </c>
      <c r="J231" t="s">
        <v>229</v>
      </c>
      <c r="K231" s="6" t="str">
        <f t="shared" si="39"/>
        <v>nunnatasku</v>
      </c>
      <c r="L231">
        <v>347</v>
      </c>
      <c r="M231" t="str">
        <f t="shared" si="40"/>
        <v/>
      </c>
      <c r="O231" t="str">
        <f t="shared" si="41"/>
        <v/>
      </c>
    </row>
    <row r="232" spans="1:15" ht="13" x14ac:dyDescent="0.3">
      <c r="A232" s="20" t="s">
        <v>251</v>
      </c>
      <c r="B232" s="2"/>
      <c r="C232" s="12"/>
      <c r="D232" s="10"/>
      <c r="E232" s="14"/>
      <c r="F232" s="11"/>
      <c r="G232" t="str">
        <f t="shared" si="36"/>
        <v/>
      </c>
      <c r="H232" s="7" t="str">
        <f t="shared" si="37"/>
        <v/>
      </c>
      <c r="I232" t="str">
        <f t="shared" si="38"/>
        <v>nunnatasku / rusotasku</v>
      </c>
      <c r="J232" t="s">
        <v>229</v>
      </c>
      <c r="K232" s="6" t="str">
        <f t="shared" si="39"/>
        <v>nunnatasku / rusotasku</v>
      </c>
      <c r="L232">
        <v>348.30000000000007</v>
      </c>
      <c r="M232" t="str">
        <f t="shared" si="40"/>
        <v/>
      </c>
      <c r="O232" t="str">
        <f t="shared" si="41"/>
        <v/>
      </c>
    </row>
    <row r="233" spans="1:15" ht="13" x14ac:dyDescent="0.3">
      <c r="A233" s="17" t="s">
        <v>245</v>
      </c>
      <c r="B233" s="2"/>
      <c r="C233" s="12" t="s">
        <v>343</v>
      </c>
      <c r="D233" s="10" t="s">
        <v>314</v>
      </c>
      <c r="E233" s="14"/>
      <c r="F233" s="11"/>
      <c r="G233" t="str">
        <f t="shared" si="36"/>
        <v>ässä</v>
      </c>
      <c r="H233" s="7" t="str">
        <f t="shared" si="37"/>
        <v>X</v>
      </c>
      <c r="I233" t="str">
        <f t="shared" si="38"/>
        <v/>
      </c>
      <c r="J233" t="s">
        <v>229</v>
      </c>
      <c r="K233" s="6" t="str">
        <f t="shared" si="39"/>
        <v>aavikkotasku</v>
      </c>
      <c r="L233">
        <v>349</v>
      </c>
      <c r="M233" t="str">
        <f t="shared" si="40"/>
        <v>aavikkotasku</v>
      </c>
      <c r="O233" t="str">
        <f t="shared" si="41"/>
        <v/>
      </c>
    </row>
    <row r="234" spans="1:15" ht="13" x14ac:dyDescent="0.3">
      <c r="A234" s="20" t="s">
        <v>161</v>
      </c>
      <c r="B234" s="2"/>
      <c r="C234" s="12" t="s">
        <v>319</v>
      </c>
      <c r="D234" s="10" t="s">
        <v>314</v>
      </c>
      <c r="E234" s="14" t="s">
        <v>342</v>
      </c>
      <c r="F234" s="11" t="s">
        <v>314</v>
      </c>
      <c r="G234" t="str">
        <f t="shared" si="36"/>
        <v/>
      </c>
      <c r="H234" s="7" t="str">
        <f t="shared" si="37"/>
        <v>X</v>
      </c>
      <c r="I234" t="str">
        <f t="shared" si="38"/>
        <v/>
      </c>
      <c r="J234" t="s">
        <v>229</v>
      </c>
      <c r="K234" s="6" t="str">
        <f t="shared" si="39"/>
        <v/>
      </c>
      <c r="L234">
        <v>354</v>
      </c>
      <c r="M234" t="str">
        <f t="shared" si="40"/>
        <v/>
      </c>
      <c r="O234" t="str">
        <f t="shared" si="41"/>
        <v/>
      </c>
    </row>
    <row r="235" spans="1:15" ht="13" x14ac:dyDescent="0.3">
      <c r="A235" s="17" t="s">
        <v>162</v>
      </c>
      <c r="B235" s="2"/>
      <c r="C235" s="12" t="s">
        <v>317</v>
      </c>
      <c r="D235" s="10" t="s">
        <v>314</v>
      </c>
      <c r="E235" s="14" t="s">
        <v>317</v>
      </c>
      <c r="F235" s="11" t="s">
        <v>314</v>
      </c>
      <c r="G235" t="str">
        <f t="shared" si="36"/>
        <v/>
      </c>
      <c r="H235" s="7" t="str">
        <f t="shared" si="37"/>
        <v>X</v>
      </c>
      <c r="I235" t="str">
        <f t="shared" si="38"/>
        <v/>
      </c>
      <c r="J235" t="s">
        <v>229</v>
      </c>
      <c r="K235" s="6" t="str">
        <f t="shared" si="39"/>
        <v/>
      </c>
      <c r="L235">
        <v>355</v>
      </c>
      <c r="M235" t="str">
        <f t="shared" si="40"/>
        <v/>
      </c>
      <c r="O235" t="str">
        <f t="shared" si="41"/>
        <v/>
      </c>
    </row>
    <row r="236" spans="1:15" ht="13" x14ac:dyDescent="0.3">
      <c r="A236" s="17" t="s">
        <v>163</v>
      </c>
      <c r="B236" s="2"/>
      <c r="C236" s="12"/>
      <c r="D236" s="10"/>
      <c r="E236" s="14"/>
      <c r="F236" s="11"/>
      <c r="G236" t="str">
        <f t="shared" si="36"/>
        <v/>
      </c>
      <c r="H236" s="7" t="str">
        <f t="shared" si="37"/>
        <v/>
      </c>
      <c r="I236" t="str">
        <f t="shared" si="38"/>
        <v>mustakaularastas</v>
      </c>
      <c r="J236" t="s">
        <v>229</v>
      </c>
      <c r="K236" s="6" t="str">
        <f t="shared" si="39"/>
        <v>mustakaularastas</v>
      </c>
      <c r="L236">
        <v>359</v>
      </c>
      <c r="M236" t="str">
        <f t="shared" si="40"/>
        <v/>
      </c>
      <c r="O236" t="str">
        <f t="shared" si="41"/>
        <v/>
      </c>
    </row>
    <row r="237" spans="1:15" ht="13" x14ac:dyDescent="0.3">
      <c r="A237" s="17" t="s">
        <v>164</v>
      </c>
      <c r="B237" s="2"/>
      <c r="C237" s="12" t="s">
        <v>317</v>
      </c>
      <c r="D237" s="10" t="s">
        <v>314</v>
      </c>
      <c r="E237" s="14" t="s">
        <v>317</v>
      </c>
      <c r="F237" s="11" t="s">
        <v>314</v>
      </c>
      <c r="G237" t="str">
        <f t="shared" si="36"/>
        <v/>
      </c>
      <c r="H237" s="7" t="str">
        <f t="shared" si="37"/>
        <v>X</v>
      </c>
      <c r="I237" t="str">
        <f t="shared" si="38"/>
        <v/>
      </c>
      <c r="J237" t="s">
        <v>229</v>
      </c>
      <c r="K237" s="6" t="str">
        <f t="shared" si="39"/>
        <v/>
      </c>
      <c r="L237">
        <v>360</v>
      </c>
      <c r="M237" t="str">
        <f t="shared" si="40"/>
        <v/>
      </c>
      <c r="O237" t="str">
        <f t="shared" si="41"/>
        <v/>
      </c>
    </row>
    <row r="238" spans="1:15" ht="13" x14ac:dyDescent="0.3">
      <c r="A238" s="17" t="s">
        <v>165</v>
      </c>
      <c r="B238" s="2"/>
      <c r="C238" s="12" t="s">
        <v>317</v>
      </c>
      <c r="D238" s="10" t="s">
        <v>314</v>
      </c>
      <c r="E238" s="14" t="s">
        <v>317</v>
      </c>
      <c r="F238" s="11" t="s">
        <v>314</v>
      </c>
      <c r="G238" t="str">
        <f t="shared" si="36"/>
        <v/>
      </c>
      <c r="H238" s="7" t="str">
        <f t="shared" si="37"/>
        <v>X</v>
      </c>
      <c r="I238" t="str">
        <f t="shared" si="38"/>
        <v/>
      </c>
      <c r="J238" t="s">
        <v>229</v>
      </c>
      <c r="K238" s="6" t="str">
        <f t="shared" si="39"/>
        <v/>
      </c>
      <c r="L238">
        <v>361</v>
      </c>
      <c r="M238" t="str">
        <f t="shared" si="40"/>
        <v/>
      </c>
      <c r="O238" t="str">
        <f t="shared" si="41"/>
        <v/>
      </c>
    </row>
    <row r="239" spans="1:15" ht="13" x14ac:dyDescent="0.3">
      <c r="A239" s="17" t="s">
        <v>166</v>
      </c>
      <c r="B239" s="2"/>
      <c r="C239" s="12" t="s">
        <v>317</v>
      </c>
      <c r="D239" s="10" t="s">
        <v>314</v>
      </c>
      <c r="E239" s="14" t="s">
        <v>317</v>
      </c>
      <c r="F239" s="11" t="s">
        <v>314</v>
      </c>
      <c r="G239" t="str">
        <f t="shared" si="36"/>
        <v/>
      </c>
      <c r="H239" s="7" t="str">
        <f t="shared" si="37"/>
        <v>X</v>
      </c>
      <c r="I239" t="str">
        <f t="shared" si="38"/>
        <v/>
      </c>
      <c r="J239" t="s">
        <v>229</v>
      </c>
      <c r="K239" s="6" t="str">
        <f t="shared" si="39"/>
        <v/>
      </c>
      <c r="L239">
        <v>362</v>
      </c>
      <c r="M239" t="str">
        <f t="shared" si="40"/>
        <v/>
      </c>
      <c r="O239" t="str">
        <f t="shared" si="41"/>
        <v/>
      </c>
    </row>
    <row r="240" spans="1:15" ht="13" x14ac:dyDescent="0.3">
      <c r="A240" s="17" t="s">
        <v>167</v>
      </c>
      <c r="B240" s="2"/>
      <c r="C240" s="12" t="s">
        <v>317</v>
      </c>
      <c r="D240" s="10" t="s">
        <v>314</v>
      </c>
      <c r="E240" s="14" t="s">
        <v>317</v>
      </c>
      <c r="F240" s="11" t="s">
        <v>314</v>
      </c>
      <c r="G240" t="str">
        <f t="shared" si="36"/>
        <v/>
      </c>
      <c r="H240" s="7" t="str">
        <f t="shared" si="37"/>
        <v>X</v>
      </c>
      <c r="I240" t="str">
        <f t="shared" si="38"/>
        <v/>
      </c>
      <c r="J240" t="s">
        <v>229</v>
      </c>
      <c r="K240" s="6" t="str">
        <f t="shared" si="39"/>
        <v/>
      </c>
      <c r="L240">
        <v>363</v>
      </c>
      <c r="M240" t="str">
        <f t="shared" si="40"/>
        <v/>
      </c>
      <c r="O240" t="str">
        <f t="shared" si="41"/>
        <v/>
      </c>
    </row>
    <row r="241" spans="1:15" ht="13" x14ac:dyDescent="0.3">
      <c r="A241" s="17" t="s">
        <v>168</v>
      </c>
      <c r="B241" s="2"/>
      <c r="C241" s="12"/>
      <c r="D241" s="10"/>
      <c r="E241" s="14"/>
      <c r="F241" s="11"/>
      <c r="G241" t="str">
        <f t="shared" si="36"/>
        <v/>
      </c>
      <c r="H241" s="7" t="str">
        <f t="shared" si="37"/>
        <v/>
      </c>
      <c r="I241" t="str">
        <f t="shared" si="38"/>
        <v>pikkukultarinta</v>
      </c>
      <c r="J241" t="s">
        <v>229</v>
      </c>
      <c r="K241" s="6" t="str">
        <f t="shared" si="39"/>
        <v>pikkukultarinta</v>
      </c>
      <c r="L241">
        <v>370</v>
      </c>
      <c r="M241" t="str">
        <f t="shared" si="40"/>
        <v/>
      </c>
      <c r="O241" t="str">
        <f t="shared" si="41"/>
        <v/>
      </c>
    </row>
    <row r="242" spans="1:15" ht="13" x14ac:dyDescent="0.3">
      <c r="A242" s="17" t="s">
        <v>306</v>
      </c>
      <c r="B242" s="2"/>
      <c r="C242" s="12" t="s">
        <v>318</v>
      </c>
      <c r="D242" s="10" t="s">
        <v>314</v>
      </c>
      <c r="E242" s="14"/>
      <c r="F242" s="11"/>
      <c r="G242" t="str">
        <f t="shared" si="36"/>
        <v>ässä</v>
      </c>
      <c r="H242" s="7" t="str">
        <f t="shared" si="37"/>
        <v>X</v>
      </c>
      <c r="I242" t="str">
        <f t="shared" si="38"/>
        <v/>
      </c>
      <c r="J242" t="s">
        <v>229</v>
      </c>
      <c r="K242" s="6" t="str">
        <f t="shared" si="39"/>
        <v>ruokokerttunen</v>
      </c>
      <c r="L242">
        <v>375</v>
      </c>
      <c r="M242" t="str">
        <f t="shared" si="40"/>
        <v>ruokokerttunen</v>
      </c>
      <c r="O242" t="str">
        <f t="shared" si="41"/>
        <v/>
      </c>
    </row>
    <row r="243" spans="1:15" ht="13" x14ac:dyDescent="0.3">
      <c r="A243" s="17" t="s">
        <v>303</v>
      </c>
      <c r="B243" s="2"/>
      <c r="C243" s="12"/>
      <c r="D243" s="10"/>
      <c r="E243" s="14"/>
      <c r="F243" s="11"/>
      <c r="G243" t="str">
        <f t="shared" si="36"/>
        <v/>
      </c>
      <c r="H243" s="7" t="str">
        <f t="shared" si="37"/>
        <v/>
      </c>
      <c r="I243" t="str">
        <f t="shared" si="38"/>
        <v>kenttäkerttunen</v>
      </c>
      <c r="J243" t="s">
        <v>229</v>
      </c>
      <c r="K243" s="6" t="str">
        <f t="shared" si="39"/>
        <v>kenttäkerttunen</v>
      </c>
      <c r="L243">
        <v>376</v>
      </c>
      <c r="M243" t="str">
        <f t="shared" si="40"/>
        <v/>
      </c>
      <c r="O243" t="str">
        <f t="shared" si="41"/>
        <v/>
      </c>
    </row>
    <row r="244" spans="1:15" ht="13" x14ac:dyDescent="0.3">
      <c r="A244" s="20" t="s">
        <v>171</v>
      </c>
      <c r="B244" s="2"/>
      <c r="C244" s="12"/>
      <c r="D244" s="10"/>
      <c r="E244" s="14"/>
      <c r="F244" s="11"/>
      <c r="G244" t="str">
        <f t="shared" si="36"/>
        <v/>
      </c>
      <c r="H244" s="7" t="str">
        <f t="shared" si="37"/>
        <v/>
      </c>
      <c r="I244" t="str">
        <f t="shared" si="38"/>
        <v>kirjokerttu</v>
      </c>
      <c r="J244" t="s">
        <v>229</v>
      </c>
      <c r="K244" s="6" t="str">
        <f t="shared" si="39"/>
        <v>kirjokerttu</v>
      </c>
      <c r="L244">
        <v>386</v>
      </c>
      <c r="M244" t="str">
        <f t="shared" si="40"/>
        <v/>
      </c>
      <c r="O244" t="str">
        <f t="shared" si="41"/>
        <v/>
      </c>
    </row>
    <row r="245" spans="1:15" ht="13" x14ac:dyDescent="0.3">
      <c r="A245" s="17" t="s">
        <v>172</v>
      </c>
      <c r="B245" s="2"/>
      <c r="C245" s="12"/>
      <c r="D245" s="10"/>
      <c r="E245" s="14"/>
      <c r="F245" s="11"/>
      <c r="G245" t="str">
        <f t="shared" si="36"/>
        <v/>
      </c>
      <c r="H245" s="7" t="str">
        <f t="shared" si="37"/>
        <v/>
      </c>
      <c r="I245" t="str">
        <f t="shared" si="38"/>
        <v>hernekerttu</v>
      </c>
      <c r="J245" t="s">
        <v>229</v>
      </c>
      <c r="K245" s="6" t="str">
        <f t="shared" si="39"/>
        <v>hernekerttu</v>
      </c>
      <c r="L245">
        <v>387</v>
      </c>
      <c r="M245" t="str">
        <f t="shared" si="40"/>
        <v/>
      </c>
      <c r="O245" t="str">
        <f t="shared" si="41"/>
        <v/>
      </c>
    </row>
    <row r="246" spans="1:15" ht="13" x14ac:dyDescent="0.3">
      <c r="A246" s="17" t="s">
        <v>170</v>
      </c>
      <c r="B246" s="2"/>
      <c r="C246" s="12"/>
      <c r="D246" s="10"/>
      <c r="E246" s="14"/>
      <c r="F246" s="11"/>
      <c r="G246" t="str">
        <f t="shared" si="36"/>
        <v/>
      </c>
      <c r="H246" s="7" t="str">
        <f t="shared" si="37"/>
        <v/>
      </c>
      <c r="I246" t="str">
        <f t="shared" si="38"/>
        <v>lehtokerttu</v>
      </c>
      <c r="J246" t="s">
        <v>229</v>
      </c>
      <c r="K246" s="6" t="str">
        <f t="shared" si="39"/>
        <v>lehtokerttu</v>
      </c>
      <c r="L246">
        <v>389</v>
      </c>
      <c r="M246" t="str">
        <f t="shared" si="40"/>
        <v/>
      </c>
      <c r="O246" t="str">
        <f t="shared" si="41"/>
        <v/>
      </c>
    </row>
    <row r="247" spans="1:15" ht="13" x14ac:dyDescent="0.3">
      <c r="A247" s="17" t="s">
        <v>169</v>
      </c>
      <c r="B247" s="2"/>
      <c r="C247" s="12" t="s">
        <v>318</v>
      </c>
      <c r="D247" s="10" t="s">
        <v>314</v>
      </c>
      <c r="E247" s="14" t="s">
        <v>319</v>
      </c>
      <c r="F247" s="11" t="s">
        <v>314</v>
      </c>
      <c r="G247" t="str">
        <f t="shared" si="36"/>
        <v/>
      </c>
      <c r="H247" s="7" t="str">
        <f t="shared" si="37"/>
        <v>X</v>
      </c>
      <c r="I247" t="str">
        <f t="shared" si="38"/>
        <v/>
      </c>
      <c r="J247" t="s">
        <v>229</v>
      </c>
      <c r="K247" s="6" t="str">
        <f t="shared" si="39"/>
        <v/>
      </c>
      <c r="L247">
        <v>390</v>
      </c>
      <c r="M247" t="str">
        <f t="shared" si="40"/>
        <v/>
      </c>
      <c r="O247" t="str">
        <f t="shared" si="41"/>
        <v/>
      </c>
    </row>
    <row r="248" spans="1:15" ht="13" x14ac:dyDescent="0.3">
      <c r="A248" s="17" t="s">
        <v>173</v>
      </c>
      <c r="B248" s="2"/>
      <c r="C248" s="12" t="s">
        <v>319</v>
      </c>
      <c r="D248" s="10" t="s">
        <v>314</v>
      </c>
      <c r="E248" s="14" t="s">
        <v>323</v>
      </c>
      <c r="F248" s="11" t="s">
        <v>314</v>
      </c>
      <c r="G248" t="str">
        <f t="shared" si="36"/>
        <v/>
      </c>
      <c r="H248" s="7" t="str">
        <f t="shared" si="37"/>
        <v>X</v>
      </c>
      <c r="I248" t="str">
        <f t="shared" si="38"/>
        <v/>
      </c>
      <c r="J248" t="s">
        <v>229</v>
      </c>
      <c r="K248" s="6" t="str">
        <f t="shared" si="39"/>
        <v/>
      </c>
      <c r="L248">
        <v>397</v>
      </c>
      <c r="M248" t="str">
        <f t="shared" si="40"/>
        <v/>
      </c>
      <c r="O248" t="str">
        <f t="shared" si="41"/>
        <v/>
      </c>
    </row>
    <row r="249" spans="1:15" ht="13" x14ac:dyDescent="0.3">
      <c r="A249" s="17" t="s">
        <v>174</v>
      </c>
      <c r="B249" s="2"/>
      <c r="C249" s="12" t="s">
        <v>317</v>
      </c>
      <c r="D249" s="10" t="s">
        <v>314</v>
      </c>
      <c r="E249" s="14" t="s">
        <v>317</v>
      </c>
      <c r="F249" s="11" t="s">
        <v>314</v>
      </c>
      <c r="G249" t="str">
        <f t="shared" si="36"/>
        <v/>
      </c>
      <c r="H249" s="7" t="str">
        <f t="shared" si="37"/>
        <v>X</v>
      </c>
      <c r="I249" t="str">
        <f t="shared" si="38"/>
        <v/>
      </c>
      <c r="J249" t="s">
        <v>229</v>
      </c>
      <c r="K249" s="6" t="str">
        <f t="shared" si="39"/>
        <v/>
      </c>
      <c r="L249">
        <v>398</v>
      </c>
      <c r="M249" t="str">
        <f t="shared" si="40"/>
        <v/>
      </c>
      <c r="O249" t="str">
        <f t="shared" si="41"/>
        <v/>
      </c>
    </row>
    <row r="250" spans="1:15" ht="13" x14ac:dyDescent="0.3">
      <c r="A250" s="17" t="s">
        <v>175</v>
      </c>
      <c r="B250" s="2"/>
      <c r="C250" s="12" t="s">
        <v>329</v>
      </c>
      <c r="D250" s="10" t="s">
        <v>314</v>
      </c>
      <c r="E250" s="14" t="s">
        <v>337</v>
      </c>
      <c r="F250" s="11" t="s">
        <v>314</v>
      </c>
      <c r="G250" t="str">
        <f t="shared" si="36"/>
        <v/>
      </c>
      <c r="H250" s="7" t="str">
        <f t="shared" si="37"/>
        <v>X</v>
      </c>
      <c r="I250" t="str">
        <f t="shared" si="38"/>
        <v/>
      </c>
      <c r="J250" t="s">
        <v>229</v>
      </c>
      <c r="K250" s="6" t="str">
        <f t="shared" si="39"/>
        <v/>
      </c>
      <c r="L250">
        <v>399</v>
      </c>
      <c r="M250" t="str">
        <f t="shared" si="40"/>
        <v/>
      </c>
      <c r="O250" t="str">
        <f t="shared" si="41"/>
        <v/>
      </c>
    </row>
    <row r="251" spans="1:15" ht="13" x14ac:dyDescent="0.3">
      <c r="A251" s="20" t="s">
        <v>261</v>
      </c>
      <c r="B251" s="2"/>
      <c r="C251" s="12"/>
      <c r="D251" s="10"/>
      <c r="E251" s="14"/>
      <c r="F251" s="11"/>
      <c r="G251" t="str">
        <f t="shared" si="36"/>
        <v/>
      </c>
      <c r="H251" s="7" t="str">
        <f t="shared" si="37"/>
        <v/>
      </c>
      <c r="I251" t="str">
        <f t="shared" si="38"/>
        <v>ruskouunilintu</v>
      </c>
      <c r="J251" t="s">
        <v>229</v>
      </c>
      <c r="K251" s="6" t="str">
        <f t="shared" si="39"/>
        <v>ruskouunilintu</v>
      </c>
      <c r="L251">
        <v>401</v>
      </c>
      <c r="M251" t="str">
        <f t="shared" si="40"/>
        <v/>
      </c>
      <c r="O251" t="str">
        <f t="shared" si="41"/>
        <v/>
      </c>
    </row>
    <row r="252" spans="1:15" ht="13" x14ac:dyDescent="0.3">
      <c r="A252" s="17" t="s">
        <v>267</v>
      </c>
      <c r="B252" s="2"/>
      <c r="C252" s="12"/>
      <c r="D252" s="10"/>
      <c r="E252" s="14"/>
      <c r="F252" s="11"/>
      <c r="G252" t="str">
        <f t="shared" si="36"/>
        <v/>
      </c>
      <c r="H252" s="7" t="str">
        <f t="shared" si="37"/>
        <v/>
      </c>
      <c r="I252" t="str">
        <f t="shared" si="38"/>
        <v>sirittäjä</v>
      </c>
      <c r="J252" t="s">
        <v>229</v>
      </c>
      <c r="K252" s="6" t="str">
        <f t="shared" si="39"/>
        <v>sirittäjä</v>
      </c>
      <c r="L252">
        <v>404</v>
      </c>
      <c r="M252" t="str">
        <f t="shared" si="40"/>
        <v/>
      </c>
      <c r="O252" t="str">
        <f t="shared" si="41"/>
        <v/>
      </c>
    </row>
    <row r="253" spans="1:15" ht="13" x14ac:dyDescent="0.3">
      <c r="A253" s="17" t="s">
        <v>176</v>
      </c>
      <c r="B253" s="2"/>
      <c r="C253" s="12" t="s">
        <v>317</v>
      </c>
      <c r="D253" s="10" t="s">
        <v>314</v>
      </c>
      <c r="E253" s="14" t="s">
        <v>317</v>
      </c>
      <c r="F253" s="11" t="s">
        <v>314</v>
      </c>
      <c r="G253" t="str">
        <f t="shared" si="36"/>
        <v/>
      </c>
      <c r="H253" s="7" t="str">
        <f t="shared" si="37"/>
        <v>X</v>
      </c>
      <c r="I253" t="str">
        <f t="shared" si="38"/>
        <v/>
      </c>
      <c r="J253" t="s">
        <v>229</v>
      </c>
      <c r="K253" s="6" t="str">
        <f t="shared" si="39"/>
        <v/>
      </c>
      <c r="L253">
        <v>405</v>
      </c>
      <c r="M253" t="str">
        <f t="shared" si="40"/>
        <v/>
      </c>
      <c r="O253" t="str">
        <f t="shared" si="41"/>
        <v/>
      </c>
    </row>
    <row r="254" spans="1:15" ht="13" x14ac:dyDescent="0.3">
      <c r="A254" s="17" t="s">
        <v>177</v>
      </c>
      <c r="B254" s="2"/>
      <c r="C254" s="12" t="s">
        <v>320</v>
      </c>
      <c r="D254" s="10" t="s">
        <v>314</v>
      </c>
      <c r="E254" s="14" t="s">
        <v>317</v>
      </c>
      <c r="F254" s="11" t="s">
        <v>314</v>
      </c>
      <c r="G254" t="str">
        <f t="shared" si="36"/>
        <v/>
      </c>
      <c r="H254" s="7" t="str">
        <f t="shared" si="37"/>
        <v>X</v>
      </c>
      <c r="I254" t="str">
        <f t="shared" si="38"/>
        <v/>
      </c>
      <c r="J254" t="s">
        <v>229</v>
      </c>
      <c r="K254" s="6" t="str">
        <f t="shared" si="39"/>
        <v/>
      </c>
      <c r="L254">
        <v>407</v>
      </c>
      <c r="M254" t="str">
        <f t="shared" si="40"/>
        <v/>
      </c>
      <c r="O254" t="str">
        <f t="shared" si="41"/>
        <v/>
      </c>
    </row>
    <row r="255" spans="1:15" ht="13" x14ac:dyDescent="0.3">
      <c r="A255" s="17" t="s">
        <v>178</v>
      </c>
      <c r="B255" s="2"/>
      <c r="C255" s="12" t="s">
        <v>317</v>
      </c>
      <c r="D255" s="10" t="s">
        <v>314</v>
      </c>
      <c r="E255" s="14" t="s">
        <v>317</v>
      </c>
      <c r="F255" s="11" t="s">
        <v>314</v>
      </c>
      <c r="G255" t="str">
        <f t="shared" si="36"/>
        <v/>
      </c>
      <c r="H255" s="7" t="str">
        <f t="shared" si="37"/>
        <v>X</v>
      </c>
      <c r="I255" t="str">
        <f t="shared" si="38"/>
        <v/>
      </c>
      <c r="J255" t="s">
        <v>229</v>
      </c>
      <c r="K255" s="6" t="str">
        <f t="shared" si="39"/>
        <v/>
      </c>
      <c r="L255">
        <v>408</v>
      </c>
      <c r="M255" t="str">
        <f t="shared" si="40"/>
        <v/>
      </c>
      <c r="O255" t="str">
        <f t="shared" si="41"/>
        <v/>
      </c>
    </row>
    <row r="256" spans="1:15" ht="13" x14ac:dyDescent="0.3">
      <c r="A256" s="16" t="s">
        <v>277</v>
      </c>
      <c r="B256" s="2"/>
      <c r="C256" s="12" t="s">
        <v>335</v>
      </c>
      <c r="D256" s="10" t="s">
        <v>314</v>
      </c>
      <c r="E256" s="14" t="s">
        <v>345</v>
      </c>
      <c r="F256" s="11" t="s">
        <v>314</v>
      </c>
      <c r="G256" t="str">
        <f t="shared" si="36"/>
        <v/>
      </c>
      <c r="H256" s="7" t="str">
        <f t="shared" si="37"/>
        <v>X</v>
      </c>
      <c r="I256" t="str">
        <f t="shared" si="38"/>
        <v/>
      </c>
      <c r="J256" t="s">
        <v>229</v>
      </c>
      <c r="K256" s="6" t="str">
        <f t="shared" si="39"/>
        <v/>
      </c>
      <c r="L256">
        <v>409</v>
      </c>
      <c r="M256" t="str">
        <f t="shared" si="40"/>
        <v/>
      </c>
      <c r="O256" t="str">
        <f t="shared" si="41"/>
        <v/>
      </c>
    </row>
    <row r="257" spans="1:15" ht="13" x14ac:dyDescent="0.3">
      <c r="A257" s="20" t="s">
        <v>179</v>
      </c>
      <c r="B257" s="2"/>
      <c r="C257" s="12" t="s">
        <v>328</v>
      </c>
      <c r="D257" s="10" t="s">
        <v>314</v>
      </c>
      <c r="E257" s="14" t="s">
        <v>318</v>
      </c>
      <c r="F257" s="11" t="s">
        <v>314</v>
      </c>
      <c r="G257" t="str">
        <f t="shared" si="36"/>
        <v/>
      </c>
      <c r="H257" s="7" t="str">
        <f t="shared" si="37"/>
        <v>X</v>
      </c>
      <c r="I257" t="str">
        <f t="shared" si="38"/>
        <v/>
      </c>
      <c r="J257" t="s">
        <v>229</v>
      </c>
      <c r="K257" s="6" t="str">
        <f t="shared" si="39"/>
        <v/>
      </c>
      <c r="L257">
        <v>410</v>
      </c>
      <c r="M257" t="str">
        <f t="shared" si="40"/>
        <v/>
      </c>
      <c r="O257" t="str">
        <f t="shared" si="41"/>
        <v/>
      </c>
    </row>
    <row r="258" spans="1:15" ht="13" x14ac:dyDescent="0.3">
      <c r="A258" s="17" t="s">
        <v>249</v>
      </c>
      <c r="B258" s="2"/>
      <c r="C258" s="12" t="s">
        <v>331</v>
      </c>
      <c r="D258" s="10" t="s">
        <v>314</v>
      </c>
      <c r="E258" s="14"/>
      <c r="F258" s="11"/>
      <c r="G258" t="str">
        <f t="shared" si="36"/>
        <v>ässä</v>
      </c>
      <c r="H258" s="7" t="str">
        <f t="shared" si="37"/>
        <v>X</v>
      </c>
      <c r="I258" t="str">
        <f t="shared" si="38"/>
        <v/>
      </c>
      <c r="J258" t="s">
        <v>229</v>
      </c>
      <c r="K258" s="6" t="str">
        <f t="shared" si="39"/>
        <v>pikkusieppo</v>
      </c>
      <c r="L258">
        <v>411</v>
      </c>
      <c r="M258" t="str">
        <f t="shared" si="40"/>
        <v>pikkusieppo</v>
      </c>
      <c r="O258" t="str">
        <f t="shared" si="41"/>
        <v/>
      </c>
    </row>
    <row r="259" spans="1:15" ht="13" x14ac:dyDescent="0.3">
      <c r="A259" s="17" t="s">
        <v>269</v>
      </c>
      <c r="B259" s="2"/>
      <c r="C259" s="12"/>
      <c r="D259" s="10"/>
      <c r="E259" s="14"/>
      <c r="F259" s="11"/>
      <c r="G259" t="str">
        <f t="shared" si="36"/>
        <v/>
      </c>
      <c r="H259" s="7" t="str">
        <f t="shared" si="37"/>
        <v/>
      </c>
      <c r="I259" t="str">
        <f t="shared" si="38"/>
        <v>sepelsieppo</v>
      </c>
      <c r="J259" t="s">
        <v>229</v>
      </c>
      <c r="K259" s="6" t="str">
        <f t="shared" si="39"/>
        <v>sepelsieppo</v>
      </c>
      <c r="L259">
        <v>413</v>
      </c>
      <c r="M259" t="str">
        <f t="shared" si="40"/>
        <v/>
      </c>
      <c r="O259" t="str">
        <f t="shared" si="41"/>
        <v/>
      </c>
    </row>
    <row r="260" spans="1:15" ht="13" x14ac:dyDescent="0.3">
      <c r="A260" s="20" t="s">
        <v>180</v>
      </c>
      <c r="B260" s="2"/>
      <c r="C260" s="12"/>
      <c r="D260" s="10"/>
      <c r="E260" s="14"/>
      <c r="F260" s="11"/>
      <c r="G260" t="str">
        <f t="shared" si="36"/>
        <v/>
      </c>
      <c r="H260" s="7" t="str">
        <f t="shared" si="37"/>
        <v/>
      </c>
      <c r="I260" t="str">
        <f t="shared" si="38"/>
        <v>kirjosieppo</v>
      </c>
      <c r="J260" t="s">
        <v>229</v>
      </c>
      <c r="K260" s="6" t="str">
        <f t="shared" si="39"/>
        <v>kirjosieppo</v>
      </c>
      <c r="L260">
        <v>414</v>
      </c>
      <c r="M260" t="str">
        <f t="shared" si="40"/>
        <v/>
      </c>
      <c r="O260" t="str">
        <f t="shared" si="41"/>
        <v/>
      </c>
    </row>
    <row r="261" spans="1:15" ht="13" x14ac:dyDescent="0.3">
      <c r="A261" s="17" t="s">
        <v>181</v>
      </c>
      <c r="B261" s="2"/>
      <c r="C261" s="12" t="s">
        <v>331</v>
      </c>
      <c r="D261" s="10" t="s">
        <v>314</v>
      </c>
      <c r="E261" s="14" t="s">
        <v>337</v>
      </c>
      <c r="F261" s="11" t="s">
        <v>314</v>
      </c>
      <c r="G261" t="str">
        <f t="shared" si="36"/>
        <v/>
      </c>
      <c r="H261" s="7" t="str">
        <f t="shared" si="37"/>
        <v>X</v>
      </c>
      <c r="I261" t="str">
        <f t="shared" si="38"/>
        <v/>
      </c>
      <c r="J261" t="s">
        <v>229</v>
      </c>
      <c r="K261" s="6" t="str">
        <f t="shared" si="39"/>
        <v/>
      </c>
      <c r="L261">
        <v>415</v>
      </c>
      <c r="M261" t="str">
        <f t="shared" si="40"/>
        <v/>
      </c>
      <c r="O261" t="str">
        <f t="shared" si="41"/>
        <v/>
      </c>
    </row>
    <row r="262" spans="1:15" ht="13" x14ac:dyDescent="0.3">
      <c r="A262" s="17" t="s">
        <v>182</v>
      </c>
      <c r="B262" s="2"/>
      <c r="C262" s="12" t="s">
        <v>317</v>
      </c>
      <c r="D262" s="10" t="s">
        <v>314</v>
      </c>
      <c r="E262" s="14" t="s">
        <v>317</v>
      </c>
      <c r="F262" s="11" t="s">
        <v>314</v>
      </c>
      <c r="G262" t="str">
        <f t="shared" si="36"/>
        <v/>
      </c>
      <c r="H262" s="7" t="str">
        <f t="shared" si="37"/>
        <v>X</v>
      </c>
      <c r="I262" t="str">
        <f t="shared" si="38"/>
        <v/>
      </c>
      <c r="J262" t="s">
        <v>229</v>
      </c>
      <c r="K262" s="6" t="str">
        <f t="shared" si="39"/>
        <v/>
      </c>
      <c r="L262">
        <v>416</v>
      </c>
      <c r="M262" t="str">
        <f t="shared" si="40"/>
        <v/>
      </c>
      <c r="O262" t="str">
        <f t="shared" si="41"/>
        <v/>
      </c>
    </row>
    <row r="263" spans="1:15" ht="13" x14ac:dyDescent="0.3">
      <c r="A263" s="20" t="s">
        <v>188</v>
      </c>
      <c r="B263" s="2"/>
      <c r="C263" s="12"/>
      <c r="D263" s="10"/>
      <c r="E263" s="14"/>
      <c r="F263" s="11"/>
      <c r="G263" t="str">
        <f t="shared" si="36"/>
        <v/>
      </c>
      <c r="H263" s="7" t="str">
        <f t="shared" si="37"/>
        <v/>
      </c>
      <c r="I263" t="str">
        <f t="shared" si="38"/>
        <v>valkopäätiainen</v>
      </c>
      <c r="J263" t="s">
        <v>229</v>
      </c>
      <c r="K263" s="6" t="str">
        <f t="shared" si="39"/>
        <v>valkopäätiainen</v>
      </c>
      <c r="L263">
        <v>417</v>
      </c>
      <c r="M263" t="str">
        <f t="shared" si="40"/>
        <v/>
      </c>
      <c r="O263" t="str">
        <f t="shared" si="41"/>
        <v/>
      </c>
    </row>
    <row r="264" spans="1:15" ht="13" x14ac:dyDescent="0.3">
      <c r="A264" s="17" t="s">
        <v>187</v>
      </c>
      <c r="B264" s="2"/>
      <c r="C264" s="12" t="s">
        <v>317</v>
      </c>
      <c r="D264" s="10" t="s">
        <v>314</v>
      </c>
      <c r="E264" s="14" t="s">
        <v>317</v>
      </c>
      <c r="F264" s="11" t="s">
        <v>314</v>
      </c>
      <c r="G264" t="str">
        <f t="shared" ref="G264:G315" si="42">IF(COUNTIF(D264:F264,"x")=1,"ässä","")</f>
        <v/>
      </c>
      <c r="H264" s="7" t="str">
        <f t="shared" ref="H264:H315" si="43">IF(OR(D264="X",F264="X"),"X","")</f>
        <v>X</v>
      </c>
      <c r="I264" t="str">
        <f t="shared" ref="I264:I315" si="44">IF(D264="",A264,"")</f>
        <v/>
      </c>
      <c r="J264" t="s">
        <v>229</v>
      </c>
      <c r="K264" s="6" t="str">
        <f t="shared" ref="K264:K315" si="45">IF(F264="",A264,"")</f>
        <v/>
      </c>
      <c r="L264">
        <v>418</v>
      </c>
      <c r="M264" t="str">
        <f t="shared" ref="M264:M315" si="46">IF(AND(D264="x",F264&lt;&gt;"x"),A264,"")</f>
        <v/>
      </c>
      <c r="O264" t="str">
        <f t="shared" ref="O264:O315" si="47">IF(AND(D264&lt;&gt;"x",F264="x"),A264,"")</f>
        <v/>
      </c>
    </row>
    <row r="265" spans="1:15" ht="13" x14ac:dyDescent="0.3">
      <c r="A265" s="17" t="s">
        <v>189</v>
      </c>
      <c r="B265" s="2"/>
      <c r="C265" s="12" t="s">
        <v>317</v>
      </c>
      <c r="D265" s="10" t="s">
        <v>314</v>
      </c>
      <c r="E265" s="14" t="s">
        <v>317</v>
      </c>
      <c r="F265" s="11" t="s">
        <v>314</v>
      </c>
      <c r="G265" t="str">
        <f t="shared" si="42"/>
        <v/>
      </c>
      <c r="H265" s="7" t="str">
        <f t="shared" si="43"/>
        <v>X</v>
      </c>
      <c r="I265" t="str">
        <f t="shared" si="44"/>
        <v/>
      </c>
      <c r="J265" t="s">
        <v>229</v>
      </c>
      <c r="K265" s="6" t="str">
        <f t="shared" si="45"/>
        <v/>
      </c>
      <c r="L265">
        <v>419</v>
      </c>
      <c r="M265" t="str">
        <f t="shared" si="46"/>
        <v/>
      </c>
      <c r="O265" t="str">
        <f t="shared" si="47"/>
        <v/>
      </c>
    </row>
    <row r="266" spans="1:15" ht="13" x14ac:dyDescent="0.3">
      <c r="A266" s="17" t="s">
        <v>186</v>
      </c>
      <c r="B266" s="2"/>
      <c r="C266" s="12" t="s">
        <v>317</v>
      </c>
      <c r="D266" s="10" t="s">
        <v>314</v>
      </c>
      <c r="E266" s="14" t="s">
        <v>317</v>
      </c>
      <c r="F266" s="11" t="s">
        <v>314</v>
      </c>
      <c r="G266" t="str">
        <f t="shared" si="42"/>
        <v/>
      </c>
      <c r="H266" s="7" t="str">
        <f t="shared" si="43"/>
        <v>X</v>
      </c>
      <c r="I266" t="str">
        <f t="shared" si="44"/>
        <v/>
      </c>
      <c r="J266" t="s">
        <v>229</v>
      </c>
      <c r="K266" s="6" t="str">
        <f t="shared" si="45"/>
        <v/>
      </c>
      <c r="L266">
        <v>420</v>
      </c>
      <c r="M266" t="str">
        <f t="shared" si="46"/>
        <v/>
      </c>
      <c r="O266" t="str">
        <f t="shared" si="47"/>
        <v/>
      </c>
    </row>
    <row r="267" spans="1:15" ht="13" x14ac:dyDescent="0.3">
      <c r="A267" s="17" t="s">
        <v>185</v>
      </c>
      <c r="B267" s="2"/>
      <c r="C267" s="12" t="s">
        <v>317</v>
      </c>
      <c r="D267" s="10" t="s">
        <v>314</v>
      </c>
      <c r="E267" s="14" t="s">
        <v>317</v>
      </c>
      <c r="F267" s="11" t="s">
        <v>314</v>
      </c>
      <c r="G267" t="str">
        <f t="shared" si="42"/>
        <v/>
      </c>
      <c r="H267" s="7" t="str">
        <f t="shared" si="43"/>
        <v>X</v>
      </c>
      <c r="I267" t="str">
        <f t="shared" si="44"/>
        <v/>
      </c>
      <c r="J267" t="s">
        <v>229</v>
      </c>
      <c r="K267" s="6" t="str">
        <f t="shared" si="45"/>
        <v/>
      </c>
      <c r="L267">
        <v>421</v>
      </c>
      <c r="M267" t="str">
        <f t="shared" si="46"/>
        <v/>
      </c>
      <c r="O267" t="str">
        <f t="shared" si="47"/>
        <v/>
      </c>
    </row>
    <row r="268" spans="1:15" ht="13" x14ac:dyDescent="0.3">
      <c r="A268" s="17" t="s">
        <v>228</v>
      </c>
      <c r="B268" s="2"/>
      <c r="C268" s="12"/>
      <c r="D268" s="10"/>
      <c r="E268" s="14"/>
      <c r="F268" s="11"/>
      <c r="G268" t="str">
        <f t="shared" si="42"/>
        <v/>
      </c>
      <c r="H268" s="7" t="str">
        <f t="shared" si="43"/>
        <v/>
      </c>
      <c r="I268" t="str">
        <f t="shared" si="44"/>
        <v>viitatiainen</v>
      </c>
      <c r="J268" t="s">
        <v>229</v>
      </c>
      <c r="K268" s="6" t="str">
        <f t="shared" si="45"/>
        <v>viitatiainen</v>
      </c>
      <c r="L268">
        <v>422</v>
      </c>
      <c r="M268" t="str">
        <f t="shared" si="46"/>
        <v/>
      </c>
      <c r="O268" t="str">
        <f t="shared" si="47"/>
        <v/>
      </c>
    </row>
    <row r="269" spans="1:15" ht="13" x14ac:dyDescent="0.3">
      <c r="A269" s="17" t="s">
        <v>183</v>
      </c>
      <c r="B269" s="2"/>
      <c r="C269" s="12" t="s">
        <v>317</v>
      </c>
      <c r="D269" s="10" t="s">
        <v>314</v>
      </c>
      <c r="E269" s="14" t="s">
        <v>317</v>
      </c>
      <c r="F269" s="11" t="s">
        <v>314</v>
      </c>
      <c r="G269" t="str">
        <f t="shared" si="42"/>
        <v/>
      </c>
      <c r="H269" s="7" t="str">
        <f t="shared" si="43"/>
        <v>X</v>
      </c>
      <c r="I269" t="str">
        <f t="shared" si="44"/>
        <v/>
      </c>
      <c r="J269" t="s">
        <v>229</v>
      </c>
      <c r="K269" s="6" t="str">
        <f t="shared" si="45"/>
        <v/>
      </c>
      <c r="L269">
        <v>423</v>
      </c>
      <c r="M269" t="str">
        <f t="shared" si="46"/>
        <v/>
      </c>
      <c r="O269" t="str">
        <f t="shared" si="47"/>
        <v/>
      </c>
    </row>
    <row r="270" spans="1:15" ht="13" x14ac:dyDescent="0.3">
      <c r="A270" s="17" t="s">
        <v>184</v>
      </c>
      <c r="B270" s="2"/>
      <c r="C270" s="12" t="s">
        <v>336</v>
      </c>
      <c r="D270" s="10" t="s">
        <v>314</v>
      </c>
      <c r="E270" s="14" t="s">
        <v>346</v>
      </c>
      <c r="F270" s="11" t="s">
        <v>314</v>
      </c>
      <c r="G270" t="str">
        <f t="shared" si="42"/>
        <v/>
      </c>
      <c r="H270" s="7" t="str">
        <f t="shared" si="43"/>
        <v>X</v>
      </c>
      <c r="I270" t="str">
        <f t="shared" si="44"/>
        <v/>
      </c>
      <c r="J270" t="s">
        <v>229</v>
      </c>
      <c r="K270" s="6" t="str">
        <f t="shared" si="45"/>
        <v/>
      </c>
      <c r="L270">
        <v>424</v>
      </c>
      <c r="M270" t="str">
        <f t="shared" si="46"/>
        <v/>
      </c>
      <c r="O270" t="str">
        <f t="shared" si="47"/>
        <v/>
      </c>
    </row>
    <row r="271" spans="1:15" ht="13" x14ac:dyDescent="0.3">
      <c r="A271" s="17" t="s">
        <v>190</v>
      </c>
      <c r="B271" s="2"/>
      <c r="C271" s="12" t="s">
        <v>317</v>
      </c>
      <c r="D271" s="10" t="s">
        <v>314</v>
      </c>
      <c r="E271" s="14" t="s">
        <v>317</v>
      </c>
      <c r="F271" s="11" t="s">
        <v>314</v>
      </c>
      <c r="G271" t="str">
        <f t="shared" si="42"/>
        <v/>
      </c>
      <c r="H271" s="7" t="str">
        <f t="shared" si="43"/>
        <v>X</v>
      </c>
      <c r="I271" t="str">
        <f t="shared" si="44"/>
        <v/>
      </c>
      <c r="J271" t="s">
        <v>229</v>
      </c>
      <c r="K271" s="6" t="str">
        <f t="shared" si="45"/>
        <v/>
      </c>
      <c r="L271">
        <v>425</v>
      </c>
      <c r="M271" t="str">
        <f t="shared" si="46"/>
        <v/>
      </c>
      <c r="O271" t="str">
        <f t="shared" si="47"/>
        <v/>
      </c>
    </row>
    <row r="272" spans="1:15" ht="13" x14ac:dyDescent="0.3">
      <c r="A272" s="17" t="s">
        <v>191</v>
      </c>
      <c r="B272" s="2"/>
      <c r="C272" s="12" t="s">
        <v>317</v>
      </c>
      <c r="D272" s="10" t="s">
        <v>314</v>
      </c>
      <c r="E272" s="14" t="s">
        <v>317</v>
      </c>
      <c r="F272" s="11" t="s">
        <v>314</v>
      </c>
      <c r="G272" t="str">
        <f t="shared" si="42"/>
        <v/>
      </c>
      <c r="H272" s="7" t="str">
        <f t="shared" si="43"/>
        <v>X</v>
      </c>
      <c r="I272" t="str">
        <f t="shared" si="44"/>
        <v/>
      </c>
      <c r="J272" t="s">
        <v>229</v>
      </c>
      <c r="K272" s="6" t="str">
        <f t="shared" si="45"/>
        <v/>
      </c>
      <c r="L272">
        <v>426</v>
      </c>
      <c r="M272" t="str">
        <f t="shared" si="46"/>
        <v/>
      </c>
      <c r="O272" t="str">
        <f t="shared" si="47"/>
        <v/>
      </c>
    </row>
    <row r="273" spans="1:15" ht="13" x14ac:dyDescent="0.3">
      <c r="A273" s="20" t="s">
        <v>260</v>
      </c>
      <c r="B273" s="2"/>
      <c r="C273" s="12"/>
      <c r="D273" s="10"/>
      <c r="E273" s="14"/>
      <c r="F273" s="11"/>
      <c r="G273" t="str">
        <f t="shared" si="42"/>
        <v/>
      </c>
      <c r="H273" s="7" t="str">
        <f t="shared" si="43"/>
        <v/>
      </c>
      <c r="I273" t="str">
        <f t="shared" si="44"/>
        <v>kuhankeittäjä</v>
      </c>
      <c r="J273" t="s">
        <v>229</v>
      </c>
      <c r="K273" s="6" t="str">
        <f t="shared" si="45"/>
        <v>kuhankeittäjä</v>
      </c>
      <c r="L273">
        <v>428</v>
      </c>
      <c r="M273" t="str">
        <f t="shared" si="46"/>
        <v/>
      </c>
      <c r="O273" t="str">
        <f t="shared" si="47"/>
        <v/>
      </c>
    </row>
    <row r="274" spans="1:15" ht="13" x14ac:dyDescent="0.3">
      <c r="A274" s="20" t="s">
        <v>304</v>
      </c>
      <c r="B274" s="2"/>
      <c r="C274" s="12"/>
      <c r="D274" s="10"/>
      <c r="E274" s="14"/>
      <c r="F274" s="11"/>
      <c r="G274" t="str">
        <f t="shared" si="42"/>
        <v/>
      </c>
      <c r="H274" s="7" t="str">
        <f t="shared" si="43"/>
        <v/>
      </c>
      <c r="I274" t="str">
        <f t="shared" si="44"/>
        <v>punapyrstölepinkäinen</v>
      </c>
      <c r="J274" t="s">
        <v>229</v>
      </c>
      <c r="K274" s="6" t="str">
        <f t="shared" si="45"/>
        <v>punapyrstölepinkäinen</v>
      </c>
      <c r="L274">
        <v>430</v>
      </c>
      <c r="M274" t="str">
        <f t="shared" si="46"/>
        <v/>
      </c>
      <c r="O274" t="str">
        <f t="shared" si="47"/>
        <v/>
      </c>
    </row>
    <row r="275" spans="1:15" ht="13" x14ac:dyDescent="0.3">
      <c r="A275" s="20" t="s">
        <v>250</v>
      </c>
      <c r="B275" s="2"/>
      <c r="C275" s="12"/>
      <c r="D275" s="10"/>
      <c r="E275" s="14"/>
      <c r="F275" s="11"/>
      <c r="G275" t="str">
        <f t="shared" si="42"/>
        <v/>
      </c>
      <c r="H275" s="7" t="str">
        <f t="shared" si="43"/>
        <v/>
      </c>
      <c r="I275" t="str">
        <f t="shared" si="44"/>
        <v>pikkulepinkäinen</v>
      </c>
      <c r="J275" t="s">
        <v>229</v>
      </c>
      <c r="K275" s="6" t="str">
        <f t="shared" si="45"/>
        <v>pikkulepinkäinen</v>
      </c>
      <c r="L275">
        <v>431</v>
      </c>
      <c r="M275" t="str">
        <f t="shared" si="46"/>
        <v/>
      </c>
      <c r="O275" t="str">
        <f t="shared" si="47"/>
        <v/>
      </c>
    </row>
    <row r="276" spans="1:15" ht="13" x14ac:dyDescent="0.3">
      <c r="A276" s="17" t="s">
        <v>243</v>
      </c>
      <c r="B276" s="2"/>
      <c r="C276" s="12"/>
      <c r="D276" s="10"/>
      <c r="E276" s="14"/>
      <c r="F276" s="11"/>
      <c r="G276" t="str">
        <f t="shared" si="42"/>
        <v/>
      </c>
      <c r="H276" s="7" t="str">
        <f t="shared" si="43"/>
        <v/>
      </c>
      <c r="I276" t="str">
        <f t="shared" si="44"/>
        <v>mustaotsalepinkäinen</v>
      </c>
      <c r="J276" t="s">
        <v>229</v>
      </c>
      <c r="K276" s="6" t="str">
        <f t="shared" si="45"/>
        <v>mustaotsalepinkäinen</v>
      </c>
      <c r="L276">
        <v>432</v>
      </c>
      <c r="M276" t="str">
        <f t="shared" si="46"/>
        <v/>
      </c>
      <c r="O276" t="str">
        <f t="shared" si="47"/>
        <v/>
      </c>
    </row>
    <row r="277" spans="1:15" ht="13" x14ac:dyDescent="0.3">
      <c r="A277" s="17" t="s">
        <v>192</v>
      </c>
      <c r="B277" s="2"/>
      <c r="C277" s="12" t="s">
        <v>317</v>
      </c>
      <c r="D277" s="10" t="s">
        <v>314</v>
      </c>
      <c r="E277" s="14" t="s">
        <v>317</v>
      </c>
      <c r="F277" s="11" t="s">
        <v>314</v>
      </c>
      <c r="G277" t="str">
        <f t="shared" si="42"/>
        <v/>
      </c>
      <c r="H277" s="7" t="str">
        <f t="shared" si="43"/>
        <v>X</v>
      </c>
      <c r="I277" t="str">
        <f t="shared" si="44"/>
        <v/>
      </c>
      <c r="J277" t="s">
        <v>229</v>
      </c>
      <c r="K277" s="6" t="str">
        <f t="shared" si="45"/>
        <v/>
      </c>
      <c r="L277">
        <v>433</v>
      </c>
      <c r="M277" t="str">
        <f t="shared" si="46"/>
        <v/>
      </c>
      <c r="O277" t="str">
        <f t="shared" si="47"/>
        <v/>
      </c>
    </row>
    <row r="278" spans="1:15" ht="13" x14ac:dyDescent="0.3">
      <c r="A278" s="20" t="s">
        <v>312</v>
      </c>
      <c r="B278" s="2"/>
      <c r="C278" s="12"/>
      <c r="D278" s="10"/>
      <c r="E278" s="14"/>
      <c r="F278" s="11"/>
      <c r="G278" t="str">
        <f t="shared" si="42"/>
        <v/>
      </c>
      <c r="H278" s="7" t="str">
        <f t="shared" si="43"/>
        <v/>
      </c>
      <c r="I278" t="str">
        <f t="shared" si="44"/>
        <v>etelänisolepinkäinen</v>
      </c>
      <c r="J278" t="s">
        <v>229</v>
      </c>
      <c r="K278" s="6" t="str">
        <f t="shared" si="45"/>
        <v>etelänisolepinkäinen</v>
      </c>
      <c r="L278">
        <v>433</v>
      </c>
      <c r="M278" t="str">
        <f t="shared" si="46"/>
        <v/>
      </c>
      <c r="O278" t="str">
        <f t="shared" si="47"/>
        <v/>
      </c>
    </row>
    <row r="279" spans="1:15" ht="13" x14ac:dyDescent="0.3">
      <c r="A279" s="20" t="s">
        <v>305</v>
      </c>
      <c r="B279" s="2"/>
      <c r="C279" s="12"/>
      <c r="D279" s="10"/>
      <c r="E279" s="14"/>
      <c r="F279" s="11"/>
      <c r="G279" t="str">
        <f t="shared" si="42"/>
        <v/>
      </c>
      <c r="H279" s="7" t="str">
        <f t="shared" si="43"/>
        <v/>
      </c>
      <c r="J279" t="s">
        <v>229</v>
      </c>
      <c r="K279" s="6"/>
      <c r="L279">
        <v>436.1</v>
      </c>
      <c r="M279" t="str">
        <f t="shared" si="46"/>
        <v/>
      </c>
      <c r="O279" t="str">
        <f t="shared" si="47"/>
        <v/>
      </c>
    </row>
    <row r="280" spans="1:15" ht="13" x14ac:dyDescent="0.3">
      <c r="A280" s="17" t="s">
        <v>193</v>
      </c>
      <c r="B280" s="2"/>
      <c r="C280" s="12" t="s">
        <v>317</v>
      </c>
      <c r="D280" s="10" t="s">
        <v>314</v>
      </c>
      <c r="E280" s="14" t="s">
        <v>317</v>
      </c>
      <c r="F280" s="11" t="s">
        <v>314</v>
      </c>
      <c r="G280" t="str">
        <f t="shared" si="42"/>
        <v/>
      </c>
      <c r="H280" s="7" t="str">
        <f t="shared" si="43"/>
        <v>X</v>
      </c>
      <c r="I280" t="str">
        <f t="shared" si="44"/>
        <v/>
      </c>
      <c r="J280" t="s">
        <v>229</v>
      </c>
      <c r="K280" s="6" t="str">
        <f t="shared" si="45"/>
        <v/>
      </c>
      <c r="L280">
        <v>437</v>
      </c>
      <c r="M280" t="str">
        <f t="shared" si="46"/>
        <v/>
      </c>
      <c r="O280" t="str">
        <f t="shared" si="47"/>
        <v/>
      </c>
    </row>
    <row r="281" spans="1:15" ht="13" x14ac:dyDescent="0.3">
      <c r="A281" s="17" t="s">
        <v>194</v>
      </c>
      <c r="B281" s="2"/>
      <c r="C281" s="12" t="s">
        <v>317</v>
      </c>
      <c r="D281" s="10" t="s">
        <v>314</v>
      </c>
      <c r="E281" s="14" t="s">
        <v>321</v>
      </c>
      <c r="F281" s="11" t="s">
        <v>314</v>
      </c>
      <c r="G281" t="str">
        <f t="shared" si="42"/>
        <v/>
      </c>
      <c r="H281" s="7" t="str">
        <f t="shared" si="43"/>
        <v>X</v>
      </c>
      <c r="I281" t="str">
        <f t="shared" si="44"/>
        <v/>
      </c>
      <c r="J281" t="s">
        <v>229</v>
      </c>
      <c r="K281" s="6" t="str">
        <f t="shared" si="45"/>
        <v/>
      </c>
      <c r="L281">
        <v>438</v>
      </c>
      <c r="M281" t="str">
        <f t="shared" si="46"/>
        <v/>
      </c>
      <c r="O281" t="str">
        <f t="shared" si="47"/>
        <v/>
      </c>
    </row>
    <row r="282" spans="1:15" ht="13" x14ac:dyDescent="0.3">
      <c r="A282" s="17" t="s">
        <v>195</v>
      </c>
      <c r="B282" s="2"/>
      <c r="C282" s="12" t="s">
        <v>317</v>
      </c>
      <c r="D282" s="10" t="s">
        <v>314</v>
      </c>
      <c r="E282" s="14" t="s">
        <v>317</v>
      </c>
      <c r="F282" s="11" t="s">
        <v>314</v>
      </c>
      <c r="G282" t="str">
        <f t="shared" si="42"/>
        <v/>
      </c>
      <c r="H282" s="7" t="str">
        <f t="shared" si="43"/>
        <v>X</v>
      </c>
      <c r="I282" t="str">
        <f t="shared" si="44"/>
        <v/>
      </c>
      <c r="J282" t="s">
        <v>229</v>
      </c>
      <c r="K282" s="6" t="str">
        <f t="shared" si="45"/>
        <v/>
      </c>
      <c r="L282">
        <v>439</v>
      </c>
      <c r="M282" t="str">
        <f t="shared" si="46"/>
        <v/>
      </c>
      <c r="O282" t="str">
        <f t="shared" si="47"/>
        <v/>
      </c>
    </row>
    <row r="283" spans="1:15" ht="13" x14ac:dyDescent="0.3">
      <c r="A283" s="17" t="s">
        <v>196</v>
      </c>
      <c r="B283" s="2"/>
      <c r="C283" s="12" t="s">
        <v>317</v>
      </c>
      <c r="D283" s="10" t="s">
        <v>314</v>
      </c>
      <c r="E283" s="14" t="s">
        <v>317</v>
      </c>
      <c r="F283" s="11" t="s">
        <v>314</v>
      </c>
      <c r="G283" t="str">
        <f t="shared" si="42"/>
        <v/>
      </c>
      <c r="H283" s="7" t="str">
        <f t="shared" si="43"/>
        <v>X</v>
      </c>
      <c r="I283" t="str">
        <f t="shared" si="44"/>
        <v/>
      </c>
      <c r="J283" t="s">
        <v>229</v>
      </c>
      <c r="K283" s="6" t="str">
        <f t="shared" si="45"/>
        <v/>
      </c>
      <c r="L283">
        <v>440</v>
      </c>
      <c r="M283" t="str">
        <f t="shared" si="46"/>
        <v/>
      </c>
      <c r="O283" t="str">
        <f t="shared" si="47"/>
        <v/>
      </c>
    </row>
    <row r="284" spans="1:15" ht="13" x14ac:dyDescent="0.3">
      <c r="A284" s="17" t="s">
        <v>197</v>
      </c>
      <c r="B284" s="2"/>
      <c r="C284" s="12" t="s">
        <v>317</v>
      </c>
      <c r="D284" s="10" t="s">
        <v>314</v>
      </c>
      <c r="E284" s="14" t="s">
        <v>317</v>
      </c>
      <c r="F284" s="11" t="s">
        <v>314</v>
      </c>
      <c r="G284" t="str">
        <f t="shared" si="42"/>
        <v/>
      </c>
      <c r="H284" s="7" t="str">
        <f t="shared" si="43"/>
        <v>X</v>
      </c>
      <c r="I284" t="str">
        <f t="shared" si="44"/>
        <v/>
      </c>
      <c r="J284" t="s">
        <v>229</v>
      </c>
      <c r="K284" s="6" t="str">
        <f t="shared" si="45"/>
        <v/>
      </c>
      <c r="L284">
        <v>441</v>
      </c>
      <c r="M284" t="str">
        <f t="shared" si="46"/>
        <v/>
      </c>
      <c r="O284" t="str">
        <f t="shared" si="47"/>
        <v/>
      </c>
    </row>
    <row r="285" spans="1:15" ht="13" x14ac:dyDescent="0.3">
      <c r="A285" s="17" t="s">
        <v>198</v>
      </c>
      <c r="B285" s="2"/>
      <c r="C285" s="12" t="s">
        <v>317</v>
      </c>
      <c r="D285" s="10" t="s">
        <v>314</v>
      </c>
      <c r="E285" s="14" t="s">
        <v>320</v>
      </c>
      <c r="F285" s="11" t="s">
        <v>314</v>
      </c>
      <c r="G285" t="str">
        <f t="shared" si="42"/>
        <v/>
      </c>
      <c r="H285" s="7" t="str">
        <f t="shared" si="43"/>
        <v>X</v>
      </c>
      <c r="I285" t="str">
        <f t="shared" si="44"/>
        <v/>
      </c>
      <c r="J285" t="s">
        <v>229</v>
      </c>
      <c r="K285" s="6" t="str">
        <f t="shared" si="45"/>
        <v/>
      </c>
      <c r="L285">
        <v>443</v>
      </c>
      <c r="M285" t="str">
        <f t="shared" si="46"/>
        <v/>
      </c>
      <c r="O285" t="str">
        <f t="shared" si="47"/>
        <v/>
      </c>
    </row>
    <row r="286" spans="1:15" ht="13" x14ac:dyDescent="0.3">
      <c r="A286" s="17" t="s">
        <v>199</v>
      </c>
      <c r="B286" s="2"/>
      <c r="C286" s="12" t="s">
        <v>317</v>
      </c>
      <c r="D286" s="10" t="s">
        <v>314</v>
      </c>
      <c r="E286" s="14" t="s">
        <v>317</v>
      </c>
      <c r="F286" s="11" t="s">
        <v>314</v>
      </c>
      <c r="G286" t="str">
        <f t="shared" si="42"/>
        <v/>
      </c>
      <c r="H286" s="7" t="str">
        <f t="shared" si="43"/>
        <v>X</v>
      </c>
      <c r="I286" t="str">
        <f t="shared" si="44"/>
        <v/>
      </c>
      <c r="J286" t="s">
        <v>229</v>
      </c>
      <c r="K286" s="6" t="str">
        <f t="shared" si="45"/>
        <v/>
      </c>
      <c r="L286">
        <v>444</v>
      </c>
      <c r="M286" t="str">
        <f t="shared" si="46"/>
        <v/>
      </c>
      <c r="O286" t="str">
        <f t="shared" si="47"/>
        <v/>
      </c>
    </row>
    <row r="287" spans="1:15" ht="13" x14ac:dyDescent="0.3">
      <c r="A287" s="17" t="s">
        <v>200</v>
      </c>
      <c r="B287" s="2"/>
      <c r="C287" s="12" t="s">
        <v>317</v>
      </c>
      <c r="D287" s="10" t="s">
        <v>314</v>
      </c>
      <c r="E287" s="14" t="s">
        <v>317</v>
      </c>
      <c r="F287" s="11" t="s">
        <v>314</v>
      </c>
      <c r="G287" t="str">
        <f t="shared" si="42"/>
        <v/>
      </c>
      <c r="H287" s="7" t="str">
        <f t="shared" si="43"/>
        <v>X</v>
      </c>
      <c r="I287" t="str">
        <f t="shared" si="44"/>
        <v/>
      </c>
      <c r="J287" t="s">
        <v>229</v>
      </c>
      <c r="K287" s="6" t="str">
        <f t="shared" si="45"/>
        <v/>
      </c>
      <c r="L287">
        <v>445</v>
      </c>
      <c r="M287" t="str">
        <f t="shared" si="46"/>
        <v/>
      </c>
      <c r="O287" t="str">
        <f t="shared" si="47"/>
        <v/>
      </c>
    </row>
    <row r="288" spans="1:15" ht="13" x14ac:dyDescent="0.3">
      <c r="A288" s="17" t="s">
        <v>201</v>
      </c>
      <c r="B288" s="2"/>
      <c r="C288" s="12" t="s">
        <v>317</v>
      </c>
      <c r="D288" s="10" t="s">
        <v>314</v>
      </c>
      <c r="E288" s="14" t="s">
        <v>320</v>
      </c>
      <c r="F288" s="11" t="s">
        <v>314</v>
      </c>
      <c r="G288" t="str">
        <f t="shared" si="42"/>
        <v/>
      </c>
      <c r="H288" s="7" t="str">
        <f t="shared" si="43"/>
        <v>X</v>
      </c>
      <c r="I288" t="str">
        <f t="shared" si="44"/>
        <v/>
      </c>
      <c r="J288" t="s">
        <v>229</v>
      </c>
      <c r="K288" s="6" t="str">
        <f t="shared" si="45"/>
        <v/>
      </c>
      <c r="L288">
        <v>446</v>
      </c>
      <c r="M288" t="str">
        <f t="shared" si="46"/>
        <v/>
      </c>
      <c r="O288" t="str">
        <f t="shared" si="47"/>
        <v/>
      </c>
    </row>
    <row r="289" spans="1:15" ht="13" x14ac:dyDescent="0.3">
      <c r="A289" s="17" t="s">
        <v>202</v>
      </c>
      <c r="B289" s="2"/>
      <c r="C289" s="12" t="s">
        <v>317</v>
      </c>
      <c r="D289" s="10" t="s">
        <v>314</v>
      </c>
      <c r="E289" s="14" t="s">
        <v>317</v>
      </c>
      <c r="F289" s="11" t="s">
        <v>314</v>
      </c>
      <c r="G289" t="str">
        <f t="shared" si="42"/>
        <v/>
      </c>
      <c r="H289" s="7" t="str">
        <f t="shared" si="43"/>
        <v>X</v>
      </c>
      <c r="I289" t="str">
        <f t="shared" si="44"/>
        <v/>
      </c>
      <c r="J289" t="s">
        <v>229</v>
      </c>
      <c r="K289" s="6" t="str">
        <f t="shared" si="45"/>
        <v/>
      </c>
      <c r="L289">
        <v>448</v>
      </c>
      <c r="M289" t="str">
        <f t="shared" si="46"/>
        <v/>
      </c>
      <c r="O289" t="str">
        <f t="shared" si="47"/>
        <v/>
      </c>
    </row>
    <row r="290" spans="1:15" ht="13" x14ac:dyDescent="0.3">
      <c r="A290" s="17" t="s">
        <v>203</v>
      </c>
      <c r="B290" s="2"/>
      <c r="C290" s="12" t="s">
        <v>317</v>
      </c>
      <c r="D290" s="10" t="s">
        <v>314</v>
      </c>
      <c r="E290" s="14" t="s">
        <v>317</v>
      </c>
      <c r="F290" s="11" t="s">
        <v>314</v>
      </c>
      <c r="G290" t="str">
        <f t="shared" si="42"/>
        <v/>
      </c>
      <c r="H290" s="7" t="str">
        <f t="shared" si="43"/>
        <v>X</v>
      </c>
      <c r="I290" t="str">
        <f t="shared" si="44"/>
        <v/>
      </c>
      <c r="J290" t="s">
        <v>229</v>
      </c>
      <c r="K290" s="6" t="str">
        <f t="shared" si="45"/>
        <v/>
      </c>
      <c r="L290">
        <v>450</v>
      </c>
      <c r="M290" t="str">
        <f t="shared" si="46"/>
        <v/>
      </c>
      <c r="O290" t="str">
        <f t="shared" si="47"/>
        <v/>
      </c>
    </row>
    <row r="291" spans="1:15" ht="13" x14ac:dyDescent="0.3">
      <c r="A291" s="17" t="s">
        <v>204</v>
      </c>
      <c r="B291" s="2"/>
      <c r="C291" s="12" t="s">
        <v>317</v>
      </c>
      <c r="D291" s="10" t="s">
        <v>314</v>
      </c>
      <c r="E291" s="14" t="s">
        <v>317</v>
      </c>
      <c r="F291" s="11" t="s">
        <v>314</v>
      </c>
      <c r="G291" t="str">
        <f t="shared" si="42"/>
        <v/>
      </c>
      <c r="H291" s="7" t="str">
        <f t="shared" si="43"/>
        <v>X</v>
      </c>
      <c r="I291" t="str">
        <f t="shared" si="44"/>
        <v/>
      </c>
      <c r="J291" t="s">
        <v>229</v>
      </c>
      <c r="K291" s="6" t="str">
        <f t="shared" si="45"/>
        <v/>
      </c>
      <c r="L291">
        <v>451</v>
      </c>
      <c r="M291" t="str">
        <f t="shared" si="46"/>
        <v/>
      </c>
      <c r="O291" t="str">
        <f t="shared" si="47"/>
        <v/>
      </c>
    </row>
    <row r="292" spans="1:15" ht="13" x14ac:dyDescent="0.3">
      <c r="A292" s="17" t="s">
        <v>205</v>
      </c>
      <c r="B292" s="2"/>
      <c r="C292" s="12" t="s">
        <v>317</v>
      </c>
      <c r="D292" s="10" t="s">
        <v>314</v>
      </c>
      <c r="E292" s="14" t="s">
        <v>317</v>
      </c>
      <c r="F292" s="11" t="s">
        <v>314</v>
      </c>
      <c r="G292" t="str">
        <f t="shared" si="42"/>
        <v/>
      </c>
      <c r="H292" s="7" t="str">
        <f t="shared" si="43"/>
        <v>X</v>
      </c>
      <c r="I292" t="str">
        <f t="shared" si="44"/>
        <v/>
      </c>
      <c r="J292" t="s">
        <v>229</v>
      </c>
      <c r="K292" s="6" t="str">
        <f t="shared" si="45"/>
        <v/>
      </c>
      <c r="L292">
        <v>452</v>
      </c>
      <c r="M292" t="str">
        <f t="shared" si="46"/>
        <v/>
      </c>
      <c r="O292" t="str">
        <f t="shared" si="47"/>
        <v/>
      </c>
    </row>
    <row r="293" spans="1:15" ht="13" x14ac:dyDescent="0.3">
      <c r="A293" s="17" t="s">
        <v>206</v>
      </c>
      <c r="B293" s="2"/>
      <c r="C293" s="12"/>
      <c r="D293" s="10"/>
      <c r="E293" s="14"/>
      <c r="F293" s="11"/>
      <c r="G293" t="str">
        <f t="shared" si="42"/>
        <v/>
      </c>
      <c r="H293" s="7" t="str">
        <f t="shared" si="43"/>
        <v/>
      </c>
      <c r="I293" t="str">
        <f t="shared" si="44"/>
        <v>keltahemppo</v>
      </c>
      <c r="J293" t="s">
        <v>229</v>
      </c>
      <c r="K293" s="6" t="str">
        <f t="shared" si="45"/>
        <v>keltahemppo</v>
      </c>
      <c r="L293">
        <v>453</v>
      </c>
      <c r="M293" t="str">
        <f t="shared" si="46"/>
        <v/>
      </c>
      <c r="O293" t="str">
        <f t="shared" si="47"/>
        <v/>
      </c>
    </row>
    <row r="294" spans="1:15" ht="13" x14ac:dyDescent="0.3">
      <c r="A294" s="17" t="s">
        <v>207</v>
      </c>
      <c r="B294" s="2"/>
      <c r="C294" s="12" t="s">
        <v>317</v>
      </c>
      <c r="D294" s="10" t="s">
        <v>314</v>
      </c>
      <c r="E294" s="14" t="s">
        <v>317</v>
      </c>
      <c r="F294" s="11" t="s">
        <v>314</v>
      </c>
      <c r="G294" t="str">
        <f t="shared" si="42"/>
        <v/>
      </c>
      <c r="H294" s="7" t="str">
        <f t="shared" si="43"/>
        <v>X</v>
      </c>
      <c r="I294" t="str">
        <f t="shared" si="44"/>
        <v/>
      </c>
      <c r="J294" t="s">
        <v>229</v>
      </c>
      <c r="K294" s="6" t="str">
        <f t="shared" si="45"/>
        <v/>
      </c>
      <c r="L294">
        <v>455</v>
      </c>
      <c r="M294" t="str">
        <f t="shared" si="46"/>
        <v/>
      </c>
      <c r="O294" t="str">
        <f t="shared" si="47"/>
        <v/>
      </c>
    </row>
    <row r="295" spans="1:15" ht="13" x14ac:dyDescent="0.3">
      <c r="A295" s="17" t="s">
        <v>208</v>
      </c>
      <c r="B295" s="2"/>
      <c r="C295" s="12" t="s">
        <v>317</v>
      </c>
      <c r="D295" s="10" t="s">
        <v>314</v>
      </c>
      <c r="E295" s="14" t="s">
        <v>317</v>
      </c>
      <c r="F295" s="11" t="s">
        <v>314</v>
      </c>
      <c r="G295" t="str">
        <f t="shared" si="42"/>
        <v/>
      </c>
      <c r="H295" s="7" t="str">
        <f t="shared" si="43"/>
        <v>X</v>
      </c>
      <c r="I295" t="str">
        <f t="shared" si="44"/>
        <v/>
      </c>
      <c r="J295" t="s">
        <v>229</v>
      </c>
      <c r="K295" s="6" t="str">
        <f t="shared" si="45"/>
        <v/>
      </c>
      <c r="L295">
        <v>456</v>
      </c>
      <c r="M295" t="str">
        <f t="shared" si="46"/>
        <v/>
      </c>
      <c r="O295" t="str">
        <f t="shared" si="47"/>
        <v/>
      </c>
    </row>
    <row r="296" spans="1:15" ht="13" x14ac:dyDescent="0.3">
      <c r="A296" s="17" t="s">
        <v>209</v>
      </c>
      <c r="B296" s="2"/>
      <c r="C296" s="12" t="s">
        <v>317</v>
      </c>
      <c r="D296" s="10" t="s">
        <v>314</v>
      </c>
      <c r="E296" s="14" t="s">
        <v>317</v>
      </c>
      <c r="F296" s="11" t="s">
        <v>314</v>
      </c>
      <c r="G296" t="str">
        <f t="shared" si="42"/>
        <v/>
      </c>
      <c r="H296" s="7" t="str">
        <f t="shared" si="43"/>
        <v>X</v>
      </c>
      <c r="I296" t="str">
        <f t="shared" si="44"/>
        <v/>
      </c>
      <c r="J296" t="s">
        <v>229</v>
      </c>
      <c r="K296" s="6" t="str">
        <f t="shared" si="45"/>
        <v/>
      </c>
      <c r="L296">
        <v>457</v>
      </c>
      <c r="M296" t="str">
        <f t="shared" si="46"/>
        <v/>
      </c>
      <c r="O296" t="str">
        <f t="shared" si="47"/>
        <v/>
      </c>
    </row>
    <row r="297" spans="1:15" ht="13" x14ac:dyDescent="0.3">
      <c r="A297" s="17" t="s">
        <v>210</v>
      </c>
      <c r="B297" s="2"/>
      <c r="C297" s="12" t="s">
        <v>317</v>
      </c>
      <c r="D297" s="10" t="s">
        <v>314</v>
      </c>
      <c r="E297" s="14" t="s">
        <v>317</v>
      </c>
      <c r="F297" s="11" t="s">
        <v>314</v>
      </c>
      <c r="G297" t="str">
        <f t="shared" si="42"/>
        <v/>
      </c>
      <c r="H297" s="7" t="str">
        <f t="shared" si="43"/>
        <v>X</v>
      </c>
      <c r="I297" t="str">
        <f t="shared" si="44"/>
        <v/>
      </c>
      <c r="J297" t="s">
        <v>229</v>
      </c>
      <c r="K297" s="6" t="str">
        <f t="shared" si="45"/>
        <v/>
      </c>
      <c r="L297">
        <v>458</v>
      </c>
      <c r="M297" t="str">
        <f t="shared" si="46"/>
        <v/>
      </c>
      <c r="O297" t="str">
        <f t="shared" si="47"/>
        <v/>
      </c>
    </row>
    <row r="298" spans="1:15" ht="13" x14ac:dyDescent="0.3">
      <c r="A298" s="17" t="s">
        <v>211</v>
      </c>
      <c r="B298" s="2"/>
      <c r="C298" s="12" t="s">
        <v>341</v>
      </c>
      <c r="D298" s="10" t="s">
        <v>314</v>
      </c>
      <c r="E298" s="14" t="s">
        <v>321</v>
      </c>
      <c r="F298" s="11" t="s">
        <v>314</v>
      </c>
      <c r="G298" t="str">
        <f t="shared" si="42"/>
        <v/>
      </c>
      <c r="H298" s="7" t="str">
        <f t="shared" si="43"/>
        <v>X</v>
      </c>
      <c r="I298" t="str">
        <f t="shared" si="44"/>
        <v/>
      </c>
      <c r="J298" t="s">
        <v>229</v>
      </c>
      <c r="K298" s="6" t="str">
        <f t="shared" si="45"/>
        <v/>
      </c>
      <c r="L298">
        <v>459</v>
      </c>
      <c r="M298" t="str">
        <f t="shared" si="46"/>
        <v/>
      </c>
      <c r="O298" t="str">
        <f t="shared" si="47"/>
        <v/>
      </c>
    </row>
    <row r="299" spans="1:15" ht="13" x14ac:dyDescent="0.3">
      <c r="A299" s="17" t="s">
        <v>212</v>
      </c>
      <c r="B299" s="2"/>
      <c r="C299" s="12" t="s">
        <v>317</v>
      </c>
      <c r="D299" s="10" t="s">
        <v>314</v>
      </c>
      <c r="E299" s="14" t="s">
        <v>317</v>
      </c>
      <c r="F299" s="11" t="s">
        <v>314</v>
      </c>
      <c r="G299" t="str">
        <f t="shared" si="42"/>
        <v/>
      </c>
      <c r="H299" s="7" t="str">
        <f t="shared" si="43"/>
        <v>X</v>
      </c>
      <c r="I299" t="str">
        <f t="shared" si="44"/>
        <v/>
      </c>
      <c r="J299" t="s">
        <v>229</v>
      </c>
      <c r="K299" s="6" t="str">
        <f t="shared" si="45"/>
        <v/>
      </c>
      <c r="L299">
        <v>460</v>
      </c>
      <c r="M299" t="str">
        <f t="shared" si="46"/>
        <v/>
      </c>
      <c r="O299" t="str">
        <f t="shared" si="47"/>
        <v/>
      </c>
    </row>
    <row r="300" spans="1:15" ht="13" x14ac:dyDescent="0.3">
      <c r="A300" s="17" t="s">
        <v>213</v>
      </c>
      <c r="B300" s="2"/>
      <c r="C300" s="12" t="s">
        <v>321</v>
      </c>
      <c r="D300" s="10" t="s">
        <v>314</v>
      </c>
      <c r="E300" s="14" t="s">
        <v>328</v>
      </c>
      <c r="F300" s="11" t="s">
        <v>314</v>
      </c>
      <c r="G300" t="str">
        <f t="shared" si="42"/>
        <v/>
      </c>
      <c r="H300" s="7" t="str">
        <f t="shared" si="43"/>
        <v>X</v>
      </c>
      <c r="I300" t="str">
        <f t="shared" si="44"/>
        <v/>
      </c>
      <c r="J300" t="s">
        <v>229</v>
      </c>
      <c r="K300" s="6" t="str">
        <f t="shared" si="45"/>
        <v/>
      </c>
      <c r="L300">
        <v>462</v>
      </c>
      <c r="M300" t="str">
        <f t="shared" si="46"/>
        <v/>
      </c>
      <c r="O300" t="str">
        <f t="shared" si="47"/>
        <v/>
      </c>
    </row>
    <row r="301" spans="1:15" ht="13" x14ac:dyDescent="0.3">
      <c r="A301" s="17" t="s">
        <v>214</v>
      </c>
      <c r="B301" s="2"/>
      <c r="C301" s="12" t="s">
        <v>317</v>
      </c>
      <c r="D301" s="10" t="s">
        <v>314</v>
      </c>
      <c r="E301" s="14" t="s">
        <v>320</v>
      </c>
      <c r="F301" s="11" t="s">
        <v>314</v>
      </c>
      <c r="G301" t="str">
        <f t="shared" si="42"/>
        <v/>
      </c>
      <c r="H301" s="7" t="str">
        <f t="shared" si="43"/>
        <v>X</v>
      </c>
      <c r="I301" t="str">
        <f t="shared" si="44"/>
        <v/>
      </c>
      <c r="J301" t="s">
        <v>229</v>
      </c>
      <c r="K301" s="6" t="str">
        <f t="shared" si="45"/>
        <v/>
      </c>
      <c r="L301">
        <v>463</v>
      </c>
      <c r="M301" t="str">
        <f t="shared" si="46"/>
        <v/>
      </c>
      <c r="O301" t="str">
        <f t="shared" si="47"/>
        <v/>
      </c>
    </row>
    <row r="302" spans="1:15" ht="13" x14ac:dyDescent="0.3">
      <c r="A302" s="17" t="s">
        <v>215</v>
      </c>
      <c r="B302" s="2"/>
      <c r="C302" s="12" t="s">
        <v>317</v>
      </c>
      <c r="D302" s="10" t="s">
        <v>314</v>
      </c>
      <c r="E302" s="14" t="s">
        <v>317</v>
      </c>
      <c r="F302" s="11" t="s">
        <v>314</v>
      </c>
      <c r="G302" t="str">
        <f t="shared" si="42"/>
        <v/>
      </c>
      <c r="H302" s="7" t="str">
        <f t="shared" si="43"/>
        <v>X</v>
      </c>
      <c r="I302" t="str">
        <f t="shared" si="44"/>
        <v/>
      </c>
      <c r="J302" t="s">
        <v>229</v>
      </c>
      <c r="K302" s="6" t="str">
        <f t="shared" si="45"/>
        <v/>
      </c>
      <c r="L302">
        <v>464</v>
      </c>
      <c r="M302" t="str">
        <f t="shared" si="46"/>
        <v/>
      </c>
      <c r="O302" t="str">
        <f t="shared" si="47"/>
        <v/>
      </c>
    </row>
    <row r="303" spans="1:15" ht="13" x14ac:dyDescent="0.3">
      <c r="A303" s="20" t="s">
        <v>254</v>
      </c>
      <c r="B303" s="2"/>
      <c r="C303" s="12"/>
      <c r="D303" s="10"/>
      <c r="E303" s="14"/>
      <c r="F303" s="11"/>
      <c r="G303" t="str">
        <f t="shared" si="42"/>
        <v/>
      </c>
      <c r="H303" s="7" t="str">
        <f t="shared" si="43"/>
        <v/>
      </c>
      <c r="J303" t="s">
        <v>229</v>
      </c>
      <c r="K303" s="6"/>
      <c r="L303">
        <v>464.1</v>
      </c>
      <c r="M303" t="str">
        <f t="shared" si="46"/>
        <v/>
      </c>
      <c r="O303" t="str">
        <f t="shared" si="47"/>
        <v/>
      </c>
    </row>
    <row r="304" spans="1:15" ht="13" x14ac:dyDescent="0.3">
      <c r="A304" s="20" t="s">
        <v>216</v>
      </c>
      <c r="B304" s="2"/>
      <c r="C304" s="12"/>
      <c r="D304" s="10"/>
      <c r="E304" s="14"/>
      <c r="F304" s="11"/>
      <c r="G304" t="str">
        <f t="shared" si="42"/>
        <v/>
      </c>
      <c r="H304" s="7" t="str">
        <f t="shared" si="43"/>
        <v/>
      </c>
      <c r="I304" t="str">
        <f t="shared" si="44"/>
        <v>punavarpunen</v>
      </c>
      <c r="J304" t="s">
        <v>229</v>
      </c>
      <c r="K304" s="6" t="str">
        <f t="shared" si="45"/>
        <v>punavarpunen</v>
      </c>
      <c r="L304">
        <v>466</v>
      </c>
      <c r="M304" t="str">
        <f t="shared" si="46"/>
        <v/>
      </c>
      <c r="O304" t="str">
        <f t="shared" si="47"/>
        <v/>
      </c>
    </row>
    <row r="305" spans="1:15" ht="13" x14ac:dyDescent="0.3">
      <c r="A305" s="17" t="s">
        <v>217</v>
      </c>
      <c r="B305" s="2"/>
      <c r="C305" s="12" t="s">
        <v>319</v>
      </c>
      <c r="D305" s="10" t="s">
        <v>314</v>
      </c>
      <c r="E305" s="14" t="s">
        <v>332</v>
      </c>
      <c r="F305" s="11" t="s">
        <v>314</v>
      </c>
      <c r="G305" t="str">
        <f t="shared" si="42"/>
        <v/>
      </c>
      <c r="H305" s="7" t="str">
        <f t="shared" si="43"/>
        <v>X</v>
      </c>
      <c r="I305" t="str">
        <f t="shared" si="44"/>
        <v/>
      </c>
      <c r="J305" t="s">
        <v>229</v>
      </c>
      <c r="K305" s="6" t="str">
        <f t="shared" si="45"/>
        <v/>
      </c>
      <c r="L305">
        <v>467</v>
      </c>
      <c r="M305" t="str">
        <f t="shared" si="46"/>
        <v/>
      </c>
      <c r="O305" t="str">
        <f t="shared" si="47"/>
        <v/>
      </c>
    </row>
    <row r="306" spans="1:15" ht="13" x14ac:dyDescent="0.3">
      <c r="A306" s="17" t="s">
        <v>218</v>
      </c>
      <c r="B306" s="2"/>
      <c r="C306" s="12" t="s">
        <v>317</v>
      </c>
      <c r="D306" s="10" t="s">
        <v>314</v>
      </c>
      <c r="E306" s="14" t="s">
        <v>317</v>
      </c>
      <c r="F306" s="11" t="s">
        <v>314</v>
      </c>
      <c r="G306" t="str">
        <f t="shared" si="42"/>
        <v/>
      </c>
      <c r="H306" s="7" t="str">
        <f t="shared" si="43"/>
        <v>X</v>
      </c>
      <c r="I306" t="str">
        <f t="shared" si="44"/>
        <v/>
      </c>
      <c r="J306" t="s">
        <v>229</v>
      </c>
      <c r="K306" s="6" t="str">
        <f t="shared" si="45"/>
        <v/>
      </c>
      <c r="L306">
        <v>468</v>
      </c>
      <c r="M306" t="str">
        <f t="shared" si="46"/>
        <v/>
      </c>
      <c r="O306" t="str">
        <f t="shared" si="47"/>
        <v/>
      </c>
    </row>
    <row r="307" spans="1:15" ht="13" x14ac:dyDescent="0.3">
      <c r="A307" s="17" t="s">
        <v>219</v>
      </c>
      <c r="B307" s="2"/>
      <c r="C307" s="12" t="s">
        <v>331</v>
      </c>
      <c r="D307" s="10" t="s">
        <v>314</v>
      </c>
      <c r="E307" s="14" t="s">
        <v>319</v>
      </c>
      <c r="F307" s="11" t="s">
        <v>314</v>
      </c>
      <c r="G307" t="str">
        <f t="shared" si="42"/>
        <v/>
      </c>
      <c r="H307" s="7" t="str">
        <f t="shared" si="43"/>
        <v>X</v>
      </c>
      <c r="I307" t="str">
        <f t="shared" si="44"/>
        <v/>
      </c>
      <c r="J307" t="s">
        <v>229</v>
      </c>
      <c r="K307" s="6" t="str">
        <f t="shared" si="45"/>
        <v/>
      </c>
      <c r="L307">
        <v>469</v>
      </c>
      <c r="M307" t="str">
        <f t="shared" si="46"/>
        <v/>
      </c>
      <c r="O307" t="str">
        <f t="shared" si="47"/>
        <v/>
      </c>
    </row>
    <row r="308" spans="1:15" ht="13" x14ac:dyDescent="0.3">
      <c r="A308" s="17" t="s">
        <v>220</v>
      </c>
      <c r="B308" s="2"/>
      <c r="C308" s="12" t="s">
        <v>328</v>
      </c>
      <c r="D308" s="10" t="s">
        <v>314</v>
      </c>
      <c r="E308" s="14" t="s">
        <v>321</v>
      </c>
      <c r="F308" s="11" t="s">
        <v>314</v>
      </c>
      <c r="G308" t="str">
        <f t="shared" si="42"/>
        <v/>
      </c>
      <c r="H308" s="7" t="str">
        <f t="shared" si="43"/>
        <v>X</v>
      </c>
      <c r="I308" t="str">
        <f t="shared" si="44"/>
        <v/>
      </c>
      <c r="J308" t="s">
        <v>229</v>
      </c>
      <c r="K308" s="6" t="str">
        <f t="shared" si="45"/>
        <v/>
      </c>
      <c r="L308">
        <v>473</v>
      </c>
      <c r="M308" t="str">
        <f t="shared" si="46"/>
        <v/>
      </c>
      <c r="O308" t="str">
        <f t="shared" si="47"/>
        <v/>
      </c>
    </row>
    <row r="309" spans="1:15" ht="13" x14ac:dyDescent="0.3">
      <c r="A309" s="17" t="s">
        <v>221</v>
      </c>
      <c r="B309" s="2"/>
      <c r="C309" s="12" t="s">
        <v>317</v>
      </c>
      <c r="D309" s="10" t="s">
        <v>314</v>
      </c>
      <c r="E309" s="14" t="s">
        <v>320</v>
      </c>
      <c r="F309" s="11" t="s">
        <v>314</v>
      </c>
      <c r="G309" t="str">
        <f t="shared" si="42"/>
        <v/>
      </c>
      <c r="H309" s="7" t="str">
        <f t="shared" si="43"/>
        <v>X</v>
      </c>
      <c r="I309" t="str">
        <f t="shared" si="44"/>
        <v/>
      </c>
      <c r="J309" t="s">
        <v>229</v>
      </c>
      <c r="K309" s="6" t="str">
        <f t="shared" si="45"/>
        <v/>
      </c>
      <c r="L309">
        <v>474</v>
      </c>
      <c r="M309" t="str">
        <f t="shared" si="46"/>
        <v/>
      </c>
      <c r="O309" t="str">
        <f t="shared" si="47"/>
        <v/>
      </c>
    </row>
    <row r="310" spans="1:15" ht="13" x14ac:dyDescent="0.3">
      <c r="A310" s="17" t="s">
        <v>222</v>
      </c>
      <c r="B310" s="2"/>
      <c r="C310" s="12"/>
      <c r="D310" s="10"/>
      <c r="E310" s="14"/>
      <c r="F310" s="11"/>
      <c r="G310" t="str">
        <f t="shared" si="42"/>
        <v/>
      </c>
      <c r="H310" s="7" t="str">
        <f t="shared" si="43"/>
        <v/>
      </c>
      <c r="I310" t="str">
        <f t="shared" si="44"/>
        <v>mäntysirkku</v>
      </c>
      <c r="J310" t="s">
        <v>229</v>
      </c>
      <c r="K310" s="6" t="str">
        <f t="shared" si="45"/>
        <v>mäntysirkku</v>
      </c>
      <c r="L310">
        <v>476</v>
      </c>
      <c r="M310" t="str">
        <f t="shared" si="46"/>
        <v/>
      </c>
      <c r="O310" t="str">
        <f t="shared" si="47"/>
        <v/>
      </c>
    </row>
    <row r="311" spans="1:15" ht="13" x14ac:dyDescent="0.3">
      <c r="A311" s="17" t="s">
        <v>223</v>
      </c>
      <c r="B311" s="2"/>
      <c r="C311" s="12" t="s">
        <v>317</v>
      </c>
      <c r="D311" s="10" t="s">
        <v>314</v>
      </c>
      <c r="E311" s="14" t="s">
        <v>317</v>
      </c>
      <c r="F311" s="11" t="s">
        <v>314</v>
      </c>
      <c r="G311" t="str">
        <f t="shared" si="42"/>
        <v/>
      </c>
      <c r="H311" s="7" t="str">
        <f t="shared" si="43"/>
        <v>X</v>
      </c>
      <c r="I311" t="str">
        <f t="shared" si="44"/>
        <v/>
      </c>
      <c r="J311" t="s">
        <v>229</v>
      </c>
      <c r="K311" s="6" t="str">
        <f t="shared" si="45"/>
        <v/>
      </c>
      <c r="L311">
        <v>477</v>
      </c>
      <c r="M311" t="str">
        <f t="shared" si="46"/>
        <v/>
      </c>
      <c r="O311" t="str">
        <f t="shared" si="47"/>
        <v/>
      </c>
    </row>
    <row r="312" spans="1:15" ht="13" x14ac:dyDescent="0.3">
      <c r="A312" s="17" t="s">
        <v>224</v>
      </c>
      <c r="B312" s="2"/>
      <c r="C312" s="12" t="s">
        <v>320</v>
      </c>
      <c r="D312" s="10" t="s">
        <v>314</v>
      </c>
      <c r="E312" s="14" t="s">
        <v>323</v>
      </c>
      <c r="F312" s="11" t="s">
        <v>314</v>
      </c>
      <c r="G312" t="str">
        <f t="shared" si="42"/>
        <v/>
      </c>
      <c r="H312" s="7" t="str">
        <f t="shared" si="43"/>
        <v>X</v>
      </c>
      <c r="I312" t="str">
        <f t="shared" si="44"/>
        <v/>
      </c>
      <c r="J312" t="s">
        <v>229</v>
      </c>
      <c r="K312" s="6" t="str">
        <f t="shared" si="45"/>
        <v/>
      </c>
      <c r="L312">
        <v>481</v>
      </c>
      <c r="M312" t="str">
        <f t="shared" si="46"/>
        <v/>
      </c>
      <c r="O312" t="str">
        <f t="shared" si="47"/>
        <v/>
      </c>
    </row>
    <row r="313" spans="1:15" ht="13" x14ac:dyDescent="0.3">
      <c r="A313" s="17" t="s">
        <v>225</v>
      </c>
      <c r="B313" s="2"/>
      <c r="C313" s="12"/>
      <c r="D313" s="10"/>
      <c r="E313" s="14" t="s">
        <v>345</v>
      </c>
      <c r="F313" s="11" t="s">
        <v>314</v>
      </c>
      <c r="G313" t="str">
        <f t="shared" si="42"/>
        <v>ässä</v>
      </c>
      <c r="H313" s="7" t="str">
        <f t="shared" si="43"/>
        <v>X</v>
      </c>
      <c r="I313" t="str">
        <f t="shared" si="44"/>
        <v>pikkusirkku</v>
      </c>
      <c r="J313" t="s">
        <v>229</v>
      </c>
      <c r="K313" s="6" t="str">
        <f t="shared" si="45"/>
        <v/>
      </c>
      <c r="L313">
        <v>482</v>
      </c>
      <c r="M313" t="str">
        <f t="shared" si="46"/>
        <v/>
      </c>
      <c r="O313" t="str">
        <f t="shared" si="47"/>
        <v>pikkusirkku</v>
      </c>
    </row>
    <row r="314" spans="1:15" ht="13" x14ac:dyDescent="0.3">
      <c r="A314" s="20" t="s">
        <v>311</v>
      </c>
      <c r="B314" s="2"/>
      <c r="C314" s="12"/>
      <c r="D314" s="10"/>
      <c r="E314" s="14"/>
      <c r="F314" s="11"/>
      <c r="G314" t="str">
        <f t="shared" si="42"/>
        <v/>
      </c>
      <c r="H314" s="7" t="str">
        <f t="shared" si="43"/>
        <v/>
      </c>
      <c r="J314" t="s">
        <v>229</v>
      </c>
      <c r="K314" s="6"/>
      <c r="L314">
        <v>484.1</v>
      </c>
      <c r="M314" t="str">
        <f t="shared" si="46"/>
        <v/>
      </c>
    </row>
    <row r="315" spans="1:15" ht="13" x14ac:dyDescent="0.3">
      <c r="A315" s="17" t="s">
        <v>226</v>
      </c>
      <c r="B315" s="2"/>
      <c r="C315" s="12" t="s">
        <v>317</v>
      </c>
      <c r="D315" s="10" t="s">
        <v>314</v>
      </c>
      <c r="E315" s="14" t="s">
        <v>317</v>
      </c>
      <c r="F315" s="11" t="s">
        <v>314</v>
      </c>
      <c r="G315" t="str">
        <f t="shared" si="42"/>
        <v/>
      </c>
      <c r="H315" s="7" t="str">
        <f t="shared" si="43"/>
        <v>X</v>
      </c>
      <c r="I315" t="str">
        <f t="shared" si="44"/>
        <v/>
      </c>
      <c r="J315" t="s">
        <v>229</v>
      </c>
      <c r="K315" s="6" t="str">
        <f t="shared" si="45"/>
        <v/>
      </c>
      <c r="L315">
        <v>485</v>
      </c>
      <c r="M315" t="str">
        <f t="shared" si="46"/>
        <v/>
      </c>
      <c r="O315" t="str">
        <f t="shared" si="47"/>
        <v/>
      </c>
    </row>
    <row r="318" spans="1:15" x14ac:dyDescent="0.25">
      <c r="B318" s="24"/>
    </row>
    <row r="319" spans="1:15" x14ac:dyDescent="0.25">
      <c r="B319" s="24"/>
    </row>
    <row r="320" spans="1:15" x14ac:dyDescent="0.25">
      <c r="B320" s="24"/>
    </row>
    <row r="321" spans="2:2" x14ac:dyDescent="0.25">
      <c r="B321" s="24"/>
    </row>
    <row r="322" spans="2:2" x14ac:dyDescent="0.25">
      <c r="B322" s="24"/>
    </row>
    <row r="323" spans="2:2" x14ac:dyDescent="0.25">
      <c r="B323" s="24"/>
    </row>
    <row r="324" spans="2:2" x14ac:dyDescent="0.25">
      <c r="B324" s="24"/>
    </row>
    <row r="325" spans="2:2" x14ac:dyDescent="0.25">
      <c r="B325" s="24"/>
    </row>
    <row r="326" spans="2:2" x14ac:dyDescent="0.25">
      <c r="B326" s="24"/>
    </row>
    <row r="327" spans="2:2" x14ac:dyDescent="0.25">
      <c r="B327" s="24"/>
    </row>
    <row r="328" spans="2:2" x14ac:dyDescent="0.25">
      <c r="B328" s="24"/>
    </row>
    <row r="329" spans="2:2" x14ac:dyDescent="0.25">
      <c r="B329" s="24"/>
    </row>
    <row r="330" spans="2:2" x14ac:dyDescent="0.25">
      <c r="B330" s="24"/>
    </row>
    <row r="331" spans="2:2" x14ac:dyDescent="0.25">
      <c r="B331" s="24"/>
    </row>
    <row r="332" spans="2:2" x14ac:dyDescent="0.25">
      <c r="B332" s="24"/>
    </row>
    <row r="333" spans="2:2" x14ac:dyDescent="0.25">
      <c r="B333" s="24"/>
    </row>
    <row r="334" spans="2:2" x14ac:dyDescent="0.25">
      <c r="B334" s="24"/>
    </row>
    <row r="335" spans="2:2" x14ac:dyDescent="0.25">
      <c r="B335" s="24"/>
    </row>
    <row r="336" spans="2:2" x14ac:dyDescent="0.25">
      <c r="B336" s="24"/>
    </row>
    <row r="337" spans="2:3" x14ac:dyDescent="0.25">
      <c r="B337" s="24"/>
    </row>
    <row r="338" spans="2:3" x14ac:dyDescent="0.25">
      <c r="B338" s="24"/>
    </row>
    <row r="339" spans="2:3" x14ac:dyDescent="0.25">
      <c r="B339" s="24"/>
    </row>
    <row r="340" spans="2:3" x14ac:dyDescent="0.25">
      <c r="B340" s="24"/>
    </row>
    <row r="341" spans="2:3" x14ac:dyDescent="0.25">
      <c r="B341" s="24"/>
    </row>
    <row r="342" spans="2:3" x14ac:dyDescent="0.25">
      <c r="B342" s="24"/>
    </row>
    <row r="343" spans="2:3" x14ac:dyDescent="0.25">
      <c r="B343" s="24"/>
      <c r="C343"/>
    </row>
    <row r="344" spans="2:3" x14ac:dyDescent="0.25">
      <c r="B344" s="24"/>
      <c r="C344"/>
    </row>
    <row r="345" spans="2:3" x14ac:dyDescent="0.25">
      <c r="B345" s="24"/>
      <c r="C345"/>
    </row>
    <row r="346" spans="2:3" x14ac:dyDescent="0.25">
      <c r="B346" s="24"/>
      <c r="C346"/>
    </row>
    <row r="347" spans="2:3" x14ac:dyDescent="0.25">
      <c r="B347" s="24"/>
      <c r="C347"/>
    </row>
    <row r="348" spans="2:3" x14ac:dyDescent="0.25">
      <c r="B348" s="24"/>
      <c r="C348"/>
    </row>
    <row r="349" spans="2:3" x14ac:dyDescent="0.25">
      <c r="C349"/>
    </row>
    <row r="350" spans="2:3" x14ac:dyDescent="0.25">
      <c r="C350"/>
    </row>
    <row r="351" spans="2:3" x14ac:dyDescent="0.25">
      <c r="C351"/>
    </row>
    <row r="352" spans="2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</sheetData>
  <sortState xmlns:xlrd2="http://schemas.microsoft.com/office/spreadsheetml/2017/richdata2" ref="A3:R315">
    <sortCondition ref="L3:L315"/>
  </sortState>
  <mergeCells count="7">
    <mergeCell ref="M1:O1"/>
    <mergeCell ref="A2:B2"/>
    <mergeCell ref="I1:K1"/>
    <mergeCell ref="C1:D1"/>
    <mergeCell ref="C2:D2"/>
    <mergeCell ref="E1:F1"/>
    <mergeCell ref="E2:F2"/>
  </mergeCells>
  <phoneticPr fontId="0" type="noConversion"/>
  <conditionalFormatting sqref="G238">
    <cfRule type="cellIs" dxfId="2" priority="15" stopIfTrue="1" operator="equal">
      <formula>"ässä"</formula>
    </cfRule>
  </conditionalFormatting>
  <conditionalFormatting sqref="G3:H315">
    <cfRule type="cellIs" dxfId="1" priority="3" stopIfTrue="1" operator="equal">
      <formula>"ässä"</formula>
    </cfRule>
  </conditionalFormatting>
  <conditionalFormatting sqref="H282">
    <cfRule type="cellIs" dxfId="0" priority="31" stopIfTrue="1" operator="equal">
      <formula>"ässä"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48F5-38F2-4794-98B3-E22C3DEDF952}">
  <dimension ref="A1:E36"/>
  <sheetViews>
    <sheetView tabSelected="1" zoomScale="90" zoomScaleNormal="90" workbookViewId="0">
      <selection activeCell="Q2" sqref="Q2"/>
    </sheetView>
  </sheetViews>
  <sheetFormatPr defaultRowHeight="12.5" x14ac:dyDescent="0.25"/>
  <cols>
    <col min="1" max="1" width="6.36328125" customWidth="1"/>
    <col min="2" max="2" width="2.90625" customWidth="1"/>
    <col min="3" max="3" width="5.6328125" customWidth="1"/>
    <col min="4" max="4" width="3" customWidth="1"/>
    <col min="5" max="5" width="5.6328125" customWidth="1"/>
  </cols>
  <sheetData>
    <row r="1" spans="1:5" ht="13" x14ac:dyDescent="0.3">
      <c r="A1" s="25"/>
      <c r="B1" s="26"/>
      <c r="C1" s="27" t="s">
        <v>0</v>
      </c>
      <c r="D1" s="27"/>
      <c r="E1" s="27" t="s">
        <v>313</v>
      </c>
    </row>
    <row r="2" spans="1:5" x14ac:dyDescent="0.25">
      <c r="A2" s="25">
        <v>45931</v>
      </c>
      <c r="B2" s="26"/>
      <c r="C2" s="26">
        <f>COUNTIF('havaitut lajit'!C$3:C$315,"1.10.")</f>
        <v>116</v>
      </c>
      <c r="E2" s="26">
        <f>COUNTIF('havaitut lajit'!E$3:E$315,"1.10.")</f>
        <v>111</v>
      </c>
    </row>
    <row r="3" spans="1:5" x14ac:dyDescent="0.25">
      <c r="A3" s="25">
        <f>A2+1</f>
        <v>45932</v>
      </c>
      <c r="B3">
        <f>COUNTIF('havaitut lajit'!C$3:C$315,"2.10.")</f>
        <v>18</v>
      </c>
      <c r="C3" s="26">
        <f>C2+B3</f>
        <v>134</v>
      </c>
      <c r="D3">
        <f>COUNTIF('havaitut lajit'!E$3:E$315,"2.10.")</f>
        <v>19</v>
      </c>
      <c r="E3" s="26">
        <f>E2+D3</f>
        <v>130</v>
      </c>
    </row>
    <row r="4" spans="1:5" x14ac:dyDescent="0.25">
      <c r="A4" s="25">
        <f t="shared" ref="A4:A32" si="0">A3+1</f>
        <v>45933</v>
      </c>
      <c r="B4">
        <f>COUNTIF('havaitut lajit'!C$3:C$315,"3.10.")</f>
        <v>12</v>
      </c>
      <c r="C4" s="26">
        <f t="shared" ref="C4:C32" si="1">C3+B4</f>
        <v>146</v>
      </c>
      <c r="D4">
        <f>COUNTIF('havaitut lajit'!E$3:E$315,"3.10.")</f>
        <v>12</v>
      </c>
      <c r="E4" s="26">
        <f t="shared" ref="E4:E32" si="2">E3+D4</f>
        <v>142</v>
      </c>
    </row>
    <row r="5" spans="1:5" x14ac:dyDescent="0.25">
      <c r="A5" s="25">
        <f t="shared" si="0"/>
        <v>45934</v>
      </c>
      <c r="B5">
        <f>COUNTIF('havaitut lajit'!C$3:C$315,"4.10.")</f>
        <v>2</v>
      </c>
      <c r="C5" s="26">
        <f t="shared" si="1"/>
        <v>148</v>
      </c>
      <c r="D5">
        <f>COUNTIF('havaitut lajit'!E$3:E$315,"4.10.")</f>
        <v>17</v>
      </c>
      <c r="E5" s="26">
        <f t="shared" si="2"/>
        <v>159</v>
      </c>
    </row>
    <row r="6" spans="1:5" x14ac:dyDescent="0.25">
      <c r="A6" s="25">
        <f t="shared" si="0"/>
        <v>45935</v>
      </c>
      <c r="B6">
        <f>COUNTIF('havaitut lajit'!C$3:C$315,"5.10.")</f>
        <v>4</v>
      </c>
      <c r="C6" s="26">
        <f t="shared" si="1"/>
        <v>152</v>
      </c>
      <c r="D6">
        <f>COUNTIF('havaitut lajit'!E$3:E$315,"5.10.")</f>
        <v>2</v>
      </c>
      <c r="E6" s="26">
        <f t="shared" si="2"/>
        <v>161</v>
      </c>
    </row>
    <row r="7" spans="1:5" x14ac:dyDescent="0.25">
      <c r="A7" s="25">
        <f t="shared" si="0"/>
        <v>45936</v>
      </c>
      <c r="B7">
        <f>COUNTIF('havaitut lajit'!C$3:C$315,"6.10.")</f>
        <v>1</v>
      </c>
      <c r="C7" s="26">
        <f t="shared" si="1"/>
        <v>153</v>
      </c>
      <c r="D7">
        <f>COUNTIF('havaitut lajit'!E$3:E$315,"6.10.")</f>
        <v>1</v>
      </c>
      <c r="E7" s="26">
        <f t="shared" si="2"/>
        <v>162</v>
      </c>
    </row>
    <row r="8" spans="1:5" x14ac:dyDescent="0.25">
      <c r="A8" s="25">
        <f t="shared" si="0"/>
        <v>45937</v>
      </c>
      <c r="B8">
        <f>COUNTIF('havaitut lajit'!C$3:C$315,"7.10.")</f>
        <v>2</v>
      </c>
      <c r="C8" s="26">
        <f t="shared" si="1"/>
        <v>155</v>
      </c>
      <c r="D8">
        <f>COUNTIF('havaitut lajit'!E$3:E$315,"7.10.")</f>
        <v>2</v>
      </c>
      <c r="E8" s="26">
        <f t="shared" si="2"/>
        <v>164</v>
      </c>
    </row>
    <row r="9" spans="1:5" x14ac:dyDescent="0.25">
      <c r="A9" s="25">
        <f t="shared" si="0"/>
        <v>45938</v>
      </c>
      <c r="B9">
        <f>COUNTIF('havaitut lajit'!C$3:C$315,"8.10.")</f>
        <v>1</v>
      </c>
      <c r="C9" s="26">
        <f t="shared" si="1"/>
        <v>156</v>
      </c>
      <c r="D9">
        <f>COUNTIF('havaitut lajit'!E$3:E$315,"8.10.")</f>
        <v>0</v>
      </c>
      <c r="E9" s="26">
        <f t="shared" si="2"/>
        <v>164</v>
      </c>
    </row>
    <row r="10" spans="1:5" x14ac:dyDescent="0.25">
      <c r="A10" s="25">
        <f t="shared" si="0"/>
        <v>45939</v>
      </c>
      <c r="B10">
        <f>COUNTIF('havaitut lajit'!C$3:C$315,"9.10.")</f>
        <v>4</v>
      </c>
      <c r="C10" s="26">
        <f t="shared" si="1"/>
        <v>160</v>
      </c>
      <c r="D10">
        <f>COUNTIF('havaitut lajit'!E$3:E$315,"9.10.")</f>
        <v>3</v>
      </c>
      <c r="E10" s="26">
        <f t="shared" si="2"/>
        <v>167</v>
      </c>
    </row>
    <row r="11" spans="1:5" x14ac:dyDescent="0.25">
      <c r="A11" s="25">
        <f t="shared" si="0"/>
        <v>45940</v>
      </c>
      <c r="B11">
        <f>COUNTIF('havaitut lajit'!C$3:C$315,"10.10.")</f>
        <v>2</v>
      </c>
      <c r="C11" s="26">
        <f t="shared" si="1"/>
        <v>162</v>
      </c>
      <c r="D11">
        <f>COUNTIF('havaitut lajit'!E$3:E$315,"10.10.")</f>
        <v>0</v>
      </c>
      <c r="E11" s="26">
        <f t="shared" si="2"/>
        <v>167</v>
      </c>
    </row>
    <row r="12" spans="1:5" x14ac:dyDescent="0.25">
      <c r="A12" s="25">
        <f t="shared" si="0"/>
        <v>45941</v>
      </c>
      <c r="B12">
        <f>COUNTIF('havaitut lajit'!C$3:C$315,"11.10.")</f>
        <v>11</v>
      </c>
      <c r="C12" s="26">
        <f t="shared" si="1"/>
        <v>173</v>
      </c>
      <c r="D12">
        <f>COUNTIF('havaitut lajit'!E$3:E$315,"11.10.")</f>
        <v>1</v>
      </c>
      <c r="E12" s="26">
        <f t="shared" si="2"/>
        <v>168</v>
      </c>
    </row>
    <row r="13" spans="1:5" x14ac:dyDescent="0.25">
      <c r="A13" s="25">
        <f t="shared" si="0"/>
        <v>45942</v>
      </c>
      <c r="B13">
        <f>COUNTIF('havaitut lajit'!C$3:C$315,"12.10.")</f>
        <v>0</v>
      </c>
      <c r="C13" s="26">
        <f t="shared" si="1"/>
        <v>173</v>
      </c>
      <c r="D13">
        <f>COUNTIF('havaitut lajit'!E$3:E$315,"12.10.")</f>
        <v>0</v>
      </c>
      <c r="E13" s="26">
        <f t="shared" si="2"/>
        <v>168</v>
      </c>
    </row>
    <row r="14" spans="1:5" x14ac:dyDescent="0.25">
      <c r="A14" s="25">
        <f t="shared" si="0"/>
        <v>45943</v>
      </c>
      <c r="B14">
        <f>COUNTIF('havaitut lajit'!C$3:C$315,"13.10.")</f>
        <v>0</v>
      </c>
      <c r="C14" s="26">
        <f t="shared" si="1"/>
        <v>173</v>
      </c>
      <c r="D14">
        <f>COUNTIF('havaitut lajit'!E$3:E$315,"13.10.")</f>
        <v>1</v>
      </c>
      <c r="E14" s="26">
        <f t="shared" si="2"/>
        <v>169</v>
      </c>
    </row>
    <row r="15" spans="1:5" x14ac:dyDescent="0.25">
      <c r="A15" s="25">
        <f t="shared" si="0"/>
        <v>45944</v>
      </c>
      <c r="B15">
        <f>COUNTIF('havaitut lajit'!C$3:C$315,"14.10.")</f>
        <v>3</v>
      </c>
      <c r="C15" s="26">
        <f t="shared" si="1"/>
        <v>176</v>
      </c>
      <c r="D15">
        <f>COUNTIF('havaitut lajit'!E$3:E$315,"14.10.")</f>
        <v>2</v>
      </c>
      <c r="E15" s="26">
        <f t="shared" si="2"/>
        <v>171</v>
      </c>
    </row>
    <row r="16" spans="1:5" x14ac:dyDescent="0.25">
      <c r="A16" s="25">
        <f t="shared" si="0"/>
        <v>45945</v>
      </c>
      <c r="B16">
        <f>COUNTIF('havaitut lajit'!C$3:C$315,"15.10.")</f>
        <v>1</v>
      </c>
      <c r="C16" s="26">
        <f t="shared" si="1"/>
        <v>177</v>
      </c>
      <c r="D16">
        <f>COUNTIF('havaitut lajit'!E$3:E$315,"15.10.")</f>
        <v>1</v>
      </c>
      <c r="E16" s="26">
        <f t="shared" si="2"/>
        <v>172</v>
      </c>
    </row>
    <row r="17" spans="1:5" x14ac:dyDescent="0.25">
      <c r="A17" s="25">
        <f t="shared" si="0"/>
        <v>45946</v>
      </c>
      <c r="B17">
        <f>COUNTIF('havaitut lajit'!C$3:C$315,"16.10.")</f>
        <v>1</v>
      </c>
      <c r="C17" s="26">
        <f t="shared" si="1"/>
        <v>178</v>
      </c>
      <c r="D17">
        <f>COUNTIF('havaitut lajit'!E$3:E$315,"16.10.")</f>
        <v>1</v>
      </c>
      <c r="E17" s="26">
        <f t="shared" si="2"/>
        <v>173</v>
      </c>
    </row>
    <row r="18" spans="1:5" x14ac:dyDescent="0.25">
      <c r="A18" s="25">
        <f t="shared" si="0"/>
        <v>45947</v>
      </c>
      <c r="B18">
        <f>COUNTIF('havaitut lajit'!C$3:C$315,"17.10.")</f>
        <v>0</v>
      </c>
      <c r="C18" s="26">
        <f t="shared" si="1"/>
        <v>178</v>
      </c>
      <c r="D18">
        <f>COUNTIF('havaitut lajit'!E$3:E$315,"17.10.")</f>
        <v>1</v>
      </c>
      <c r="E18" s="26">
        <f t="shared" si="2"/>
        <v>174</v>
      </c>
    </row>
    <row r="19" spans="1:5" x14ac:dyDescent="0.25">
      <c r="A19" s="25">
        <f t="shared" si="0"/>
        <v>45948</v>
      </c>
      <c r="B19">
        <f>COUNTIF('havaitut lajit'!C$3:C$315,"18.10.")</f>
        <v>1</v>
      </c>
      <c r="C19" s="26">
        <f t="shared" si="1"/>
        <v>179</v>
      </c>
      <c r="D19">
        <f>COUNTIF('havaitut lajit'!E$3:E$315,"18.10.")</f>
        <v>3</v>
      </c>
      <c r="E19" s="26">
        <f t="shared" si="2"/>
        <v>177</v>
      </c>
    </row>
    <row r="20" spans="1:5" x14ac:dyDescent="0.25">
      <c r="A20" s="25">
        <f t="shared" si="0"/>
        <v>45949</v>
      </c>
      <c r="B20">
        <f>COUNTIF('havaitut lajit'!C$3:C$315,"19.10.")</f>
        <v>3</v>
      </c>
      <c r="C20" s="26">
        <f t="shared" si="1"/>
        <v>182</v>
      </c>
      <c r="D20">
        <f>COUNTIF('havaitut lajit'!E$3:E$315,"19.10.")</f>
        <v>0</v>
      </c>
      <c r="E20" s="26">
        <f t="shared" si="2"/>
        <v>177</v>
      </c>
    </row>
    <row r="21" spans="1:5" x14ac:dyDescent="0.25">
      <c r="A21" s="25">
        <f t="shared" si="0"/>
        <v>45950</v>
      </c>
      <c r="B21">
        <f>COUNTIF('havaitut lajit'!C$3:C$315,"20.10.")</f>
        <v>1</v>
      </c>
      <c r="C21" s="26">
        <f t="shared" si="1"/>
        <v>183</v>
      </c>
      <c r="D21">
        <f>COUNTIF('havaitut lajit'!E$3:E$315,"20.10.")</f>
        <v>0</v>
      </c>
      <c r="E21" s="26">
        <f t="shared" si="2"/>
        <v>177</v>
      </c>
    </row>
    <row r="22" spans="1:5" x14ac:dyDescent="0.25">
      <c r="A22" s="25">
        <f t="shared" si="0"/>
        <v>45951</v>
      </c>
      <c r="B22">
        <f>COUNTIF('havaitut lajit'!C$3:C$315,"21.10.")</f>
        <v>1</v>
      </c>
      <c r="C22" s="26">
        <f t="shared" si="1"/>
        <v>184</v>
      </c>
      <c r="D22">
        <f>COUNTIF('havaitut lajit'!E$3:E$315,"21.10.")</f>
        <v>2</v>
      </c>
      <c r="E22" s="26">
        <f t="shared" si="2"/>
        <v>179</v>
      </c>
    </row>
    <row r="23" spans="1:5" x14ac:dyDescent="0.25">
      <c r="A23" s="25">
        <f t="shared" si="0"/>
        <v>45952</v>
      </c>
      <c r="B23">
        <f>COUNTIF('havaitut lajit'!C$3:C$315,"22.10.")</f>
        <v>0</v>
      </c>
      <c r="C23" s="26">
        <f t="shared" si="1"/>
        <v>184</v>
      </c>
      <c r="D23">
        <f>COUNTIF('havaitut lajit'!E$3:E$315,"22.10.")</f>
        <v>1</v>
      </c>
      <c r="E23" s="26">
        <f t="shared" si="2"/>
        <v>180</v>
      </c>
    </row>
    <row r="24" spans="1:5" x14ac:dyDescent="0.25">
      <c r="A24" s="25">
        <f t="shared" si="0"/>
        <v>45953</v>
      </c>
      <c r="B24">
        <f>COUNTIF('havaitut lajit'!C$3:C$315,"23.10.")</f>
        <v>1</v>
      </c>
      <c r="C24" s="26">
        <f t="shared" si="1"/>
        <v>185</v>
      </c>
      <c r="D24">
        <f>COUNTIF('havaitut lajit'!E$3:E$315,"23.10.")</f>
        <v>0</v>
      </c>
      <c r="E24" s="26">
        <f t="shared" si="2"/>
        <v>180</v>
      </c>
    </row>
    <row r="25" spans="1:5" x14ac:dyDescent="0.25">
      <c r="A25" s="25">
        <f t="shared" si="0"/>
        <v>45954</v>
      </c>
      <c r="B25">
        <f>COUNTIF('havaitut lajit'!C$3:C$315,"24.10.")</f>
        <v>0</v>
      </c>
      <c r="C25" s="26">
        <f t="shared" si="1"/>
        <v>185</v>
      </c>
      <c r="D25">
        <f>COUNTIF('havaitut lajit'!E$3:E$315,"24.10.")</f>
        <v>2</v>
      </c>
      <c r="E25" s="26">
        <f t="shared" si="2"/>
        <v>182</v>
      </c>
    </row>
    <row r="26" spans="1:5" x14ac:dyDescent="0.25">
      <c r="A26" s="25">
        <f t="shared" si="0"/>
        <v>45955</v>
      </c>
      <c r="B26">
        <f>COUNTIF('havaitut lajit'!C$3:C$315,"25.10.")</f>
        <v>0</v>
      </c>
      <c r="C26" s="26">
        <f t="shared" si="1"/>
        <v>185</v>
      </c>
      <c r="D26">
        <f>COUNTIF('havaitut lajit'!E$3:E$315,"25.10.")</f>
        <v>0</v>
      </c>
      <c r="E26" s="26">
        <f t="shared" si="2"/>
        <v>182</v>
      </c>
    </row>
    <row r="27" spans="1:5" x14ac:dyDescent="0.25">
      <c r="A27" s="25">
        <f t="shared" si="0"/>
        <v>45956</v>
      </c>
      <c r="B27">
        <f>COUNTIF('havaitut lajit'!C$3:C$315,"26.10.")</f>
        <v>0</v>
      </c>
      <c r="C27" s="26">
        <f t="shared" si="1"/>
        <v>185</v>
      </c>
      <c r="D27">
        <f>COUNTIF('havaitut lajit'!E$3:E$315,"26.10.")</f>
        <v>0</v>
      </c>
      <c r="E27" s="26">
        <f t="shared" si="2"/>
        <v>182</v>
      </c>
    </row>
    <row r="28" spans="1:5" x14ac:dyDescent="0.25">
      <c r="A28" s="25">
        <f t="shared" si="0"/>
        <v>45957</v>
      </c>
      <c r="B28">
        <f>COUNTIF('havaitut lajit'!C$3:C$315,"27.10.")</f>
        <v>0</v>
      </c>
      <c r="C28" s="26">
        <f t="shared" si="1"/>
        <v>185</v>
      </c>
      <c r="D28">
        <f>COUNTIF('havaitut lajit'!E$3:E$315,"27.10.")</f>
        <v>0</v>
      </c>
      <c r="E28" s="26">
        <f t="shared" si="2"/>
        <v>182</v>
      </c>
    </row>
    <row r="29" spans="1:5" x14ac:dyDescent="0.25">
      <c r="A29" s="25">
        <f t="shared" si="0"/>
        <v>45958</v>
      </c>
      <c r="B29">
        <f>COUNTIF('havaitut lajit'!C$3:C$315,"28.10.")</f>
        <v>0</v>
      </c>
      <c r="C29" s="26">
        <f t="shared" si="1"/>
        <v>185</v>
      </c>
      <c r="D29">
        <f>COUNTIF('havaitut lajit'!E$3:E$315,"28.10.")</f>
        <v>4</v>
      </c>
      <c r="E29" s="26">
        <f t="shared" si="2"/>
        <v>186</v>
      </c>
    </row>
    <row r="30" spans="1:5" x14ac:dyDescent="0.25">
      <c r="A30" s="25">
        <f t="shared" si="0"/>
        <v>45959</v>
      </c>
      <c r="B30">
        <f>COUNTIF('havaitut lajit'!C$3:C$315,"29.10.")</f>
        <v>0</v>
      </c>
      <c r="C30" s="26">
        <f t="shared" si="1"/>
        <v>185</v>
      </c>
      <c r="D30">
        <f>COUNTIF('havaitut lajit'!E$3:E$315,"29.10.")</f>
        <v>0</v>
      </c>
      <c r="E30" s="26">
        <f t="shared" si="2"/>
        <v>186</v>
      </c>
    </row>
    <row r="31" spans="1:5" x14ac:dyDescent="0.25">
      <c r="A31" s="25">
        <f t="shared" si="0"/>
        <v>45960</v>
      </c>
      <c r="B31">
        <f>COUNTIF('havaitut lajit'!C$3:C$315,"30.10.")</f>
        <v>1</v>
      </c>
      <c r="C31" s="26">
        <f t="shared" si="1"/>
        <v>186</v>
      </c>
      <c r="D31">
        <f>COUNTIF('havaitut lajit'!E$3:E$315,"30.10.")</f>
        <v>1</v>
      </c>
      <c r="E31" s="26">
        <f t="shared" si="2"/>
        <v>187</v>
      </c>
    </row>
    <row r="32" spans="1:5" x14ac:dyDescent="0.25">
      <c r="A32" s="25">
        <f t="shared" si="0"/>
        <v>45961</v>
      </c>
      <c r="B32">
        <f>COUNTIF('havaitut lajit'!C$3:C$315,"31.10.")</f>
        <v>2</v>
      </c>
      <c r="C32" s="26">
        <f t="shared" si="1"/>
        <v>188</v>
      </c>
      <c r="D32">
        <f>COUNTIF('havaitut lajit'!E$3:E$315,"31.10.")</f>
        <v>1</v>
      </c>
      <c r="E32" s="26">
        <f t="shared" si="2"/>
        <v>188</v>
      </c>
    </row>
    <row r="33" spans="1:2" x14ac:dyDescent="0.25">
      <c r="A33" s="25"/>
      <c r="B33" s="26"/>
    </row>
    <row r="34" spans="1:2" x14ac:dyDescent="0.25">
      <c r="A34" s="25"/>
      <c r="B34" s="26"/>
    </row>
    <row r="35" spans="1:2" x14ac:dyDescent="0.25">
      <c r="A35" s="25"/>
      <c r="B35" s="26"/>
    </row>
    <row r="36" spans="1:2" x14ac:dyDescent="0.25">
      <c r="A36" s="25"/>
      <c r="B36" s="26"/>
    </row>
  </sheetData>
  <pageMargins left="0.7" right="0.7" top="0.75" bottom="0.75" header="0.3" footer="0.3"/>
  <ignoredErrors>
    <ignoredError sqref="D3:D32" formula="1"/>
  </ignoredErrors>
  <drawing r:id="rId1"/>
</worksheet>
</file>

<file path=docMetadata/LabelInfo.xml><?xml version="1.0" encoding="utf-8"?>
<clbl:labelList xmlns:clbl="http://schemas.microsoft.com/office/2020/mipLabelMetadata">
  <clbl:label id="{4d6bde84-6103-4aa4-9890-bb936db80814}" enabled="1" method="Privileged" siteId="{08215fa3-9e5d-4df2-9f9f-facf1d0357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havaitut lajit</vt:lpstr>
      <vt:lpstr>kehitys</vt:lpstr>
    </vt:vector>
  </TitlesOfParts>
  <Company>koti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Peuna Antti</cp:lastModifiedBy>
  <dcterms:created xsi:type="dcterms:W3CDTF">2004-12-27T15:04:00Z</dcterms:created>
  <dcterms:modified xsi:type="dcterms:W3CDTF">2025-11-02T07:25:37Z</dcterms:modified>
</cp:coreProperties>
</file>