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ARK\uudetLajit\"/>
    </mc:Choice>
  </mc:AlternateContent>
  <xr:revisionPtr revIDLastSave="0" documentId="13_ncr:1_{5EF707CD-7CEA-4718-B60C-9A9AD5D09DC7}" xr6:coauthVersionLast="47" xr6:coauthVersionMax="47" xr10:uidLastSave="{00000000-0000-0000-0000-000000000000}"/>
  <bookViews>
    <workbookView xWindow="-22965" yWindow="0" windowWidth="16200" windowHeight="14490" tabRatio="500" xr2:uid="{00000000-000D-0000-FFFF-FFFF00000000}"/>
  </bookViews>
  <sheets>
    <sheet name="DATA" sheetId="1" r:id="rId1"/>
    <sheet name="kuva kk" sheetId="2" r:id="rId2"/>
    <sheet name="kuva vv" sheetId="3" r:id="rId3"/>
    <sheet name="kuva kunta" sheetId="4" r:id="rId4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5" i="4" l="1"/>
  <c r="B95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D88" i="2"/>
  <c r="C88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53" i="3" l="1"/>
  <c r="C15" i="2"/>
  <c r="B52" i="3"/>
  <c r="B22" i="4"/>
  <c r="B55" i="3"/>
</calcChain>
</file>

<file path=xl/sharedStrings.xml><?xml version="1.0" encoding="utf-8"?>
<sst xmlns="http://schemas.openxmlformats.org/spreadsheetml/2006/main" count="885" uniqueCount="391">
  <si>
    <t>Laji</t>
  </si>
  <si>
    <t>Vuosi</t>
  </si>
  <si>
    <t>Kuukausi</t>
  </si>
  <si>
    <t>kk</t>
  </si>
  <si>
    <t>Kunta</t>
  </si>
  <si>
    <t>Paikka</t>
  </si>
  <si>
    <r>
      <rPr>
        <b/>
        <sz val="11"/>
        <color rgb="FF000000"/>
        <rFont val="Calibri"/>
        <family val="2"/>
      </rPr>
      <t>Mustapääsirkku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Emberiza melanocephala</t>
    </r>
    <r>
      <rPr>
        <sz val="11"/>
        <color rgb="FF000000"/>
        <rFont val="Calibri"/>
        <family val="2"/>
      </rPr>
      <t>)</t>
    </r>
  </si>
  <si>
    <t>heinäkuu</t>
  </si>
  <si>
    <t>Oulu</t>
  </si>
  <si>
    <t>Oulunsalo Riuttu</t>
  </si>
  <si>
    <r>
      <rPr>
        <b/>
        <sz val="11"/>
        <color rgb="FF000000"/>
        <rFont val="Calibri"/>
        <family val="2"/>
      </rPr>
      <t>Munkkikorppikotka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(Aegypius monachus)</t>
    </r>
  </si>
  <si>
    <t>syyskuu</t>
  </si>
  <si>
    <t>Siikajoki</t>
  </si>
  <si>
    <t>Karinkanta</t>
  </si>
  <si>
    <r>
      <rPr>
        <b/>
        <sz val="11"/>
        <color rgb="FF000000"/>
        <rFont val="Calibri"/>
        <family val="2"/>
      </rPr>
      <t>Mäntysirkku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(Emberiza leucocephalos)</t>
    </r>
  </si>
  <si>
    <t>huhtikuu</t>
  </si>
  <si>
    <t>Pihlajakari</t>
  </si>
  <si>
    <r>
      <rPr>
        <b/>
        <sz val="11"/>
        <color rgb="FF000000"/>
        <rFont val="Calibri"/>
        <family val="2"/>
      </rPr>
      <t>Taigarautiainen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(Prunella montanella)</t>
    </r>
  </si>
  <si>
    <t>lokakuu</t>
  </si>
  <si>
    <t>Raahe</t>
  </si>
  <si>
    <t>Lasikangas</t>
  </si>
  <si>
    <r>
      <rPr>
        <b/>
        <sz val="11"/>
        <color rgb="FF000000"/>
        <rFont val="Calibri"/>
        <family val="2"/>
      </rPr>
      <t>Mustakurkkurautiainen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Prunella atrogularis</t>
    </r>
    <r>
      <rPr>
        <sz val="11"/>
        <color rgb="FF000000"/>
        <rFont val="Calibri"/>
        <family val="2"/>
      </rPr>
      <t>)</t>
    </r>
  </si>
  <si>
    <t>joulukuu</t>
  </si>
  <si>
    <t>Hailuoto</t>
  </si>
  <si>
    <t>Marjaniemi</t>
  </si>
  <si>
    <r>
      <rPr>
        <b/>
        <sz val="11"/>
        <color rgb="FF000000"/>
        <rFont val="Calibri"/>
        <family val="2"/>
      </rPr>
      <t>Sarasirkkalintu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Locustella certhiola</t>
    </r>
    <r>
      <rPr>
        <sz val="11"/>
        <color rgb="FF000000"/>
        <rFont val="Calibri"/>
        <family val="2"/>
      </rPr>
      <t>)</t>
    </r>
  </si>
  <si>
    <t>Tauvon lintuasema</t>
  </si>
  <si>
    <r>
      <rPr>
        <b/>
        <sz val="11"/>
        <color rgb="FF000000"/>
        <rFont val="Calibri"/>
        <family val="2"/>
      </rPr>
      <t>Hietakurki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Grus canadensis</t>
    </r>
    <r>
      <rPr>
        <sz val="11"/>
        <color rgb="FF000000"/>
        <rFont val="Calibri"/>
        <family val="2"/>
      </rPr>
      <t>)</t>
    </r>
  </si>
  <si>
    <t>toukokuu</t>
  </si>
  <si>
    <t>Pyhäjoki</t>
  </si>
  <si>
    <t>Välimaanperä</t>
  </si>
  <si>
    <r>
      <rPr>
        <b/>
        <sz val="11"/>
        <color rgb="FF000000"/>
        <rFont val="Calibri"/>
        <family val="2"/>
      </rPr>
      <t>Aavikkotasku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Oenanthe deserti</t>
    </r>
    <r>
      <rPr>
        <sz val="11"/>
        <color rgb="FF000000"/>
        <rFont val="Calibri"/>
        <family val="2"/>
      </rPr>
      <t>)</t>
    </r>
  </si>
  <si>
    <t>Pöllä</t>
  </si>
  <si>
    <r>
      <rPr>
        <b/>
        <sz val="11"/>
        <color rgb="FF000000"/>
        <rFont val="Calibri"/>
        <family val="2"/>
      </rPr>
      <t>Välimerenlokki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audouinii</t>
    </r>
    <r>
      <rPr>
        <sz val="11"/>
        <color rgb="FF000000"/>
        <rFont val="Calibri"/>
        <family val="2"/>
      </rPr>
      <t>)</t>
    </r>
  </si>
  <si>
    <t>Ruskon kaatopaikka</t>
  </si>
  <si>
    <r>
      <rPr>
        <b/>
        <sz val="11"/>
        <color rgb="FF000000"/>
        <rFont val="Calibri"/>
        <family val="2"/>
      </rPr>
      <t xml:space="preserve">Pitkäjalka </t>
    </r>
    <r>
      <rPr>
        <sz val="11"/>
        <color rgb="FF000000"/>
        <rFont val="Calibri"/>
        <family val="2"/>
      </rPr>
      <t>(</t>
    </r>
    <r>
      <rPr>
        <i/>
        <sz val="11"/>
        <color rgb="FF000000"/>
        <rFont val="Calibri"/>
        <family val="2"/>
      </rPr>
      <t>Himantopus himantopus</t>
    </r>
    <r>
      <rPr>
        <sz val="11"/>
        <color rgb="FF000000"/>
        <rFont val="Calibri"/>
        <family val="2"/>
      </rPr>
      <t>)</t>
    </r>
  </si>
  <si>
    <t>kesäkuu</t>
  </si>
  <si>
    <t>Liminka</t>
  </si>
  <si>
    <t>Virkkula</t>
  </si>
  <si>
    <r>
      <rPr>
        <b/>
        <sz val="11"/>
        <color rgb="FF000000"/>
        <rFont val="Calibri"/>
        <family val="2"/>
      </rPr>
      <t xml:space="preserve">Rusorintakerttu </t>
    </r>
    <r>
      <rPr>
        <sz val="11"/>
        <color rgb="FF000000"/>
        <rFont val="Calibri"/>
        <family val="2"/>
      </rPr>
      <t>(</t>
    </r>
    <r>
      <rPr>
        <i/>
        <sz val="11"/>
        <color rgb="FF000000"/>
        <rFont val="Calibri"/>
        <family val="2"/>
      </rPr>
      <t>Sylvia cantillans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</si>
  <si>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Viitatiainen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Parus cyanus</t>
    </r>
    <r>
      <rPr>
        <sz val="11"/>
        <color rgb="FF000000"/>
        <rFont val="Calibri"/>
        <family val="2"/>
      </rPr>
      <t>)</t>
    </r>
  </si>
  <si>
    <t>Kylmäniemi</t>
  </si>
  <si>
    <r>
      <rPr>
        <b/>
        <sz val="11"/>
        <color rgb="FF000000"/>
        <rFont val="Calibri"/>
        <family val="2"/>
      </rPr>
      <t>Hietatiira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Gelochelidon nilotica</t>
    </r>
    <r>
      <rPr>
        <sz val="11"/>
        <color rgb="FF000000"/>
        <rFont val="Calibri"/>
        <family val="2"/>
      </rPr>
      <t>)</t>
    </r>
  </si>
  <si>
    <t>Lumijoki</t>
  </si>
  <si>
    <t>Puhkiavanperän lintutorni</t>
  </si>
  <si>
    <r>
      <rPr>
        <b/>
        <sz val="11"/>
        <color rgb="FF000000"/>
        <rFont val="Calibri"/>
        <family val="2"/>
      </rPr>
      <t>Sepelsieppo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Ficedula albicollis</t>
    </r>
    <r>
      <rPr>
        <sz val="11"/>
        <color rgb="FF000000"/>
        <rFont val="Calibri"/>
        <family val="2"/>
      </rPr>
      <t>)</t>
    </r>
  </si>
  <si>
    <t>Mäntyniemi</t>
  </si>
  <si>
    <r>
      <rPr>
        <b/>
        <sz val="11"/>
        <color rgb="FF000000"/>
        <rFont val="Calibri"/>
        <family val="2"/>
      </rPr>
      <t>Amerikankurmitsa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i/>
        <sz val="11"/>
        <color rgb="FF000000"/>
        <rFont val="Calibri"/>
        <family val="2"/>
      </rPr>
      <t>Pluvialis dominica</t>
    </r>
    <r>
      <rPr>
        <sz val="11"/>
        <color rgb="FF000000"/>
        <rFont val="Calibri"/>
        <family val="2"/>
      </rPr>
      <t>)</t>
    </r>
  </si>
  <si>
    <t>Tömppä / Isomatala</t>
  </si>
  <si>
    <r>
      <rPr>
        <b/>
        <sz val="11"/>
        <color rgb="FF000000"/>
        <rFont val="Calibri"/>
        <family val="2"/>
      </rPr>
      <t>Suula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Morus bassanus</t>
    </r>
    <r>
      <rPr>
        <sz val="11"/>
        <color rgb="FF000000"/>
        <rFont val="Calibri"/>
        <family val="2"/>
      </rPr>
      <t>)</t>
    </r>
  </si>
  <si>
    <t>Sanginsuu</t>
  </si>
  <si>
    <r>
      <rPr>
        <b/>
        <sz val="11"/>
        <color rgb="FF000000"/>
        <rFont val="Calibri"/>
        <family val="2"/>
      </rPr>
      <t>Ruokosirkkalintu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Locustella luscinioides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</si>
  <si>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Amerikantukkasotka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Aythya collaris</t>
    </r>
    <r>
      <rPr>
        <sz val="11"/>
        <color rgb="FF000000"/>
        <rFont val="Calibri"/>
        <family val="2"/>
      </rPr>
      <t>)</t>
    </r>
  </si>
  <si>
    <t>Viinikanlahti</t>
  </si>
  <si>
    <r>
      <rPr>
        <b/>
        <sz val="11"/>
        <color rgb="FF000000"/>
        <rFont val="Calibri"/>
        <family val="2"/>
      </rPr>
      <t>Tornipöllö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Tyto alba</t>
    </r>
    <r>
      <rPr>
        <sz val="11"/>
        <color rgb="FF000000"/>
        <rFont val="Calibri"/>
        <family val="2"/>
      </rPr>
      <t>)</t>
    </r>
  </si>
  <si>
    <t>marraskuu</t>
  </si>
  <si>
    <t>Taivalkoski</t>
  </si>
  <si>
    <t>Majovansuo</t>
  </si>
  <si>
    <r>
      <rPr>
        <b/>
        <sz val="11"/>
        <color rgb="FF000000"/>
        <rFont val="Calibri"/>
        <family val="2"/>
      </rPr>
      <t>Arokotka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Aquila nipalensis</t>
    </r>
    <r>
      <rPr>
        <sz val="11"/>
        <color rgb="FF000000"/>
        <rFont val="Calibri"/>
        <family val="2"/>
      </rPr>
      <t>)</t>
    </r>
  </si>
  <si>
    <t>Pateniemi</t>
  </si>
  <si>
    <r>
      <rPr>
        <b/>
        <sz val="11"/>
        <color rgb="FF000000"/>
        <rFont val="Calibri"/>
        <family val="2"/>
      </rPr>
      <t>Keisarikotka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Aquila heliaca</t>
    </r>
    <r>
      <rPr>
        <sz val="11"/>
        <color rgb="FF000000"/>
        <rFont val="Calibri"/>
        <family val="2"/>
      </rPr>
      <t>)</t>
    </r>
  </si>
  <si>
    <t>Riisinnokka</t>
  </si>
  <si>
    <r>
      <rPr>
        <b/>
        <sz val="11"/>
        <color rgb="FF000000"/>
        <rFont val="Calibri"/>
        <family val="2"/>
      </rPr>
      <t>Ruostesiipirastas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Turdus eunomus</t>
    </r>
    <r>
      <rPr>
        <sz val="11"/>
        <color rgb="FF000000"/>
        <rFont val="Calibri"/>
        <family val="2"/>
      </rPr>
      <t>)</t>
    </r>
  </si>
  <si>
    <t>Pitkäkari</t>
  </si>
  <si>
    <r>
      <rPr>
        <b/>
        <sz val="11"/>
        <color rgb="FF000000"/>
        <rFont val="Calibri"/>
        <family val="2"/>
      </rPr>
      <t>Ruskopää-/mustapääsirkku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Emberiza bruniceps/melanocephala</t>
    </r>
    <r>
      <rPr>
        <sz val="11"/>
        <color rgb="FF000000"/>
        <rFont val="Calibri"/>
        <family val="2"/>
      </rPr>
      <t>)</t>
    </r>
  </si>
  <si>
    <t>kirkonkylä</t>
  </si>
  <si>
    <r>
      <rPr>
        <b/>
        <sz val="11"/>
        <color rgb="FF000000"/>
        <rFont val="Calibri"/>
        <family val="2"/>
      </rPr>
      <t>Kashmirinuunilintu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humei</t>
    </r>
    <r>
      <rPr>
        <sz val="11"/>
        <color rgb="FF000000"/>
        <rFont val="Calibri"/>
        <family val="2"/>
      </rPr>
      <t>)</t>
    </r>
  </si>
  <si>
    <t>Ankkurinnokka</t>
  </si>
  <si>
    <r>
      <rPr>
        <b/>
        <sz val="11"/>
        <color rgb="FF000000"/>
        <rFont val="Calibri"/>
        <family val="2"/>
      </rPr>
      <t>Mongoliankirvinen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Anthus godlewskii</t>
    </r>
    <r>
      <rPr>
        <sz val="11"/>
        <color rgb="FF000000"/>
        <rFont val="Calibri"/>
        <family val="2"/>
      </rPr>
      <t>)</t>
    </r>
  </si>
  <si>
    <t>Varjakka</t>
  </si>
  <si>
    <r>
      <rPr>
        <b/>
        <sz val="11"/>
        <color rgb="FF000000"/>
        <rFont val="Calibri"/>
        <family val="2"/>
      </rPr>
      <t>Punapyrstölepinkäinen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Lanius isabellinus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</si>
  <si>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Pikkukotka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Aquila pennata</t>
    </r>
    <r>
      <rPr>
        <sz val="11"/>
        <color rgb="FF000000"/>
        <rFont val="Calibri"/>
        <family val="2"/>
      </rPr>
      <t>)</t>
    </r>
  </si>
  <si>
    <t>Hirvineva</t>
  </si>
  <si>
    <r>
      <rPr>
        <b/>
        <sz val="11"/>
        <color rgb="FF000000"/>
        <rFont val="Calibri"/>
        <family val="2"/>
      </rPr>
      <t>Balkaninuunilintu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orientalis</t>
    </r>
    <r>
      <rPr>
        <sz val="11"/>
        <color rgb="FF000000"/>
        <rFont val="Calibri"/>
        <family val="2"/>
      </rPr>
      <t>)</t>
    </r>
  </si>
  <si>
    <t>Tauvon kalasatama</t>
  </si>
  <si>
    <r>
      <rPr>
        <b/>
        <sz val="11"/>
        <color rgb="FF000000"/>
        <rFont val="Calibri"/>
        <family val="2"/>
      </rPr>
      <t>Pikkukiuru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Calandrella rufescens</t>
    </r>
    <r>
      <rPr>
        <sz val="11"/>
        <color rgb="FF000000"/>
        <rFont val="Calibri"/>
        <family val="2"/>
      </rPr>
      <t>)</t>
    </r>
  </si>
  <si>
    <t>Keskiniemi</t>
  </si>
  <si>
    <r>
      <rPr>
        <b/>
        <sz val="11"/>
        <color rgb="FF000000"/>
        <rFont val="Calibri"/>
        <family val="2"/>
      </rPr>
      <t>Tulipäähippiäinen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Regulus ignicapilla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</si>
  <si>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Ruostepääsky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Cecropis daurica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</si>
  <si>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Sinisiipitavi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Anas discors</t>
    </r>
    <r>
      <rPr>
        <sz val="11"/>
        <color rgb="FF000000"/>
        <rFont val="Calibri"/>
        <family val="2"/>
      </rPr>
      <t>)</t>
    </r>
  </si>
  <si>
    <t>Puhkiavanperä</t>
  </si>
  <si>
    <r>
      <rPr>
        <b/>
        <sz val="11"/>
        <color rgb="FF000000"/>
        <rFont val="Calibri"/>
        <family val="2"/>
      </rPr>
      <t>Aroharmaalokki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cachinnans</t>
    </r>
    <r>
      <rPr>
        <sz val="11"/>
        <color rgb="FF000000"/>
        <rFont val="Calibri"/>
        <family val="2"/>
      </rPr>
      <t>)</t>
    </r>
  </si>
  <si>
    <t>Taskilan jätevedenpuhdistamo</t>
  </si>
  <si>
    <r>
      <rPr>
        <b/>
        <sz val="11"/>
        <color rgb="FF000000"/>
        <rFont val="Calibri"/>
        <family val="2"/>
      </rPr>
      <t>Pikkukiljukotka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Aquila pomarina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</si>
  <si>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Tiiralokki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Xema sabini</t>
    </r>
    <r>
      <rPr>
        <sz val="11"/>
        <color rgb="FF000000"/>
        <rFont val="Calibri"/>
        <family val="2"/>
      </rPr>
      <t>)</t>
    </r>
  </si>
  <si>
    <t>Suni</t>
  </si>
  <si>
    <r>
      <rPr>
        <b/>
        <sz val="11"/>
        <color rgb="FF000000"/>
        <rFont val="Calibri"/>
        <family val="2"/>
      </rPr>
      <t>Pussitiainen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Remiz pendulinus</t>
    </r>
    <r>
      <rPr>
        <sz val="11"/>
        <color rgb="FF000000"/>
        <rFont val="Calibri"/>
        <family val="2"/>
      </rPr>
      <t>)</t>
    </r>
  </si>
  <si>
    <t>elokuu</t>
  </si>
  <si>
    <r>
      <rPr>
        <b/>
        <sz val="11"/>
        <color rgb="FF000000"/>
        <rFont val="Calibri"/>
        <family val="2"/>
      </rPr>
      <t>Aavikkotylli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Charadrius leschenaultii</t>
    </r>
    <r>
      <rPr>
        <sz val="11"/>
        <color rgb="FF000000"/>
        <rFont val="Calibri"/>
        <family val="2"/>
      </rPr>
      <t>)</t>
    </r>
  </si>
  <si>
    <t>Tauvon Munahieta</t>
  </si>
  <si>
    <r>
      <rPr>
        <b/>
        <sz val="11"/>
        <color rgb="FF000000"/>
        <rFont val="Calibri"/>
        <family val="2"/>
      </rPr>
      <t>Neitokurki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Grus virgo</t>
    </r>
    <r>
      <rPr>
        <sz val="11"/>
        <color rgb="FF000000"/>
        <rFont val="Calibri"/>
        <family val="2"/>
      </rPr>
      <t>)</t>
    </r>
  </si>
  <si>
    <t>Selkämaantie</t>
  </si>
  <si>
    <r>
      <rPr>
        <b/>
        <sz val="11"/>
        <color rgb="FF000000"/>
        <rFont val="Calibri"/>
        <family val="2"/>
      </rPr>
      <t>Rubiinisatakieli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Luscinia calliope</t>
    </r>
    <r>
      <rPr>
        <sz val="11"/>
        <color rgb="FF000000"/>
        <rFont val="Calibri"/>
        <family val="2"/>
      </rPr>
      <t>)</t>
    </r>
  </si>
  <si>
    <t>Hietasaari</t>
  </si>
  <si>
    <r>
      <rPr>
        <b/>
        <sz val="11"/>
        <color rgb="FF000000"/>
        <rFont val="Calibri"/>
        <family val="2"/>
      </rPr>
      <t>Viirusirkkalintu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Locustella lanceolata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</si>
  <si>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Grönlanninlokki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glaucoides</t>
    </r>
    <r>
      <rPr>
        <sz val="11"/>
        <color rgb="FF000000"/>
        <rFont val="Calibri"/>
        <family val="2"/>
      </rPr>
      <t>)</t>
    </r>
  </si>
  <si>
    <t>tammikuu</t>
  </si>
  <si>
    <t>Lapaluoto</t>
  </si>
  <si>
    <r>
      <rPr>
        <b/>
        <sz val="11"/>
        <color rgb="FF000000"/>
        <rFont val="Calibri"/>
        <family val="2"/>
      </rPr>
      <t>Eskimosirri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bairdii</t>
    </r>
    <r>
      <rPr>
        <sz val="11"/>
        <color rgb="FF000000"/>
        <rFont val="Calibri"/>
        <family val="2"/>
      </rPr>
      <t>)</t>
    </r>
  </si>
  <si>
    <t>Virpiniemi</t>
  </si>
  <si>
    <r>
      <rPr>
        <b/>
        <sz val="11"/>
        <color rgb="FF000000"/>
        <rFont val="Calibri"/>
        <family val="2"/>
      </rPr>
      <t>Harmaasirkku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Emberiza calandra</t>
    </r>
    <r>
      <rPr>
        <sz val="11"/>
        <color rgb="FF000000"/>
        <rFont val="Calibri"/>
        <family val="2"/>
      </rPr>
      <t>)</t>
    </r>
  </si>
  <si>
    <t>Taskila–Syväsatama</t>
  </si>
  <si>
    <r>
      <rPr>
        <b/>
        <sz val="11"/>
        <color rgb="FF000000"/>
        <rFont val="Calibri"/>
        <family val="2"/>
      </rPr>
      <t>Amerikantavi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Anas carolinensis</t>
    </r>
    <r>
      <rPr>
        <sz val="11"/>
        <color rgb="FF000000"/>
        <rFont val="Calibri"/>
        <family val="2"/>
      </rPr>
      <t>)</t>
    </r>
  </si>
  <si>
    <t>Parhalahti</t>
  </si>
  <si>
    <r>
      <rPr>
        <b/>
        <sz val="11"/>
        <color rgb="FF000000"/>
        <rFont val="Calibri"/>
        <family val="2"/>
      </rPr>
      <t>Nunnatasku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Oenanthe pleschanka</t>
    </r>
    <r>
      <rPr>
        <sz val="11"/>
        <color rgb="FF000000"/>
        <rFont val="Calibri"/>
        <family val="2"/>
      </rPr>
      <t>)</t>
    </r>
  </si>
  <si>
    <t>Taskila</t>
  </si>
  <si>
    <r>
      <rPr>
        <b/>
        <sz val="11"/>
        <color rgb="FF000000"/>
        <rFont val="Calibri"/>
        <family val="2"/>
      </rPr>
      <t>Preerianaurulokki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pipixcan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</si>
  <si>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Paksujalka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Burhinus oedicnemus</t>
    </r>
    <r>
      <rPr>
        <sz val="11"/>
        <color rgb="FF000000"/>
        <rFont val="Calibri"/>
        <family val="2"/>
      </rPr>
      <t>)</t>
    </r>
  </si>
  <si>
    <t>Siikalatva</t>
  </si>
  <si>
    <r>
      <rPr>
        <b/>
        <sz val="11"/>
        <color rgb="FF000000"/>
        <rFont val="Calibri"/>
        <family val="2"/>
      </rPr>
      <t>Harmaakurkkurastas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Turdus obscurus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</si>
  <si>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Pronssi-iibis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Plegadis falcinellus</t>
    </r>
    <r>
      <rPr>
        <sz val="11"/>
        <color rgb="FF000000"/>
        <rFont val="Calibri"/>
        <family val="2"/>
      </rPr>
      <t>)</t>
    </r>
  </si>
  <si>
    <t>Sannanlahti</t>
  </si>
  <si>
    <r>
      <rPr>
        <b/>
        <sz val="11"/>
        <color rgb="FF000000"/>
        <rFont val="Calibri"/>
        <family val="2"/>
      </rPr>
      <t>Kapustahaikara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Platalea leucorodia</t>
    </r>
    <r>
      <rPr>
        <sz val="11"/>
        <color rgb="FF000000"/>
        <rFont val="Calibri"/>
        <family val="2"/>
      </rPr>
      <t>)</t>
    </r>
  </si>
  <si>
    <t>Pökönnokka</t>
  </si>
  <si>
    <r>
      <rPr>
        <b/>
        <sz val="11"/>
        <color rgb="FF000000"/>
        <rFont val="Calibri"/>
        <family val="2"/>
      </rPr>
      <t>Pikkuhuitti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Porzana parva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</si>
  <si>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Valkoperäsirri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fuscicollis</t>
    </r>
    <r>
      <rPr>
        <sz val="11"/>
        <color rgb="FF000000"/>
        <rFont val="Calibri"/>
        <family val="2"/>
      </rPr>
      <t>)</t>
    </r>
  </si>
  <si>
    <t>Tauvo</t>
  </si>
  <si>
    <r>
      <rPr>
        <b/>
        <sz val="11"/>
        <color rgb="FF000000"/>
        <rFont val="Calibri"/>
        <family val="2"/>
      </rPr>
      <t>Ruskokerttu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Sylvia undata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</si>
  <si>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Mustapäätasku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Saxicola rubicola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</si>
  <si>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Käärmekotka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Circaetus gallicus</t>
    </r>
    <r>
      <rPr>
        <sz val="11"/>
        <color rgb="FF000000"/>
        <rFont val="Calibri"/>
        <family val="2"/>
      </rPr>
      <t>)</t>
    </r>
  </si>
  <si>
    <t>Pudasjärvi</t>
  </si>
  <si>
    <t>Kokkokylä</t>
  </si>
  <si>
    <r>
      <rPr>
        <b/>
        <sz val="11"/>
        <color rgb="FF000000"/>
        <rFont val="Calibri"/>
        <family val="2"/>
      </rPr>
      <t>Taigakirvinen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Anthus hodgsoni</t>
    </r>
    <r>
      <rPr>
        <sz val="11"/>
        <color rgb="FF000000"/>
        <rFont val="Calibri"/>
        <family val="2"/>
      </rPr>
      <t>)</t>
    </r>
  </si>
  <si>
    <t>Kalimenoja</t>
  </si>
  <si>
    <r>
      <rPr>
        <b/>
        <sz val="11"/>
        <color rgb="FF000000"/>
        <rFont val="Calibri"/>
        <family val="2"/>
      </rPr>
      <t>Mandariinisorsa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Aix galericulata</t>
    </r>
    <r>
      <rPr>
        <sz val="11"/>
        <color rgb="FF000000"/>
        <rFont val="Calibri"/>
        <family val="2"/>
      </rPr>
      <t>)</t>
    </r>
  </si>
  <si>
    <t>Jokijärvi</t>
  </si>
  <si>
    <r>
      <rPr>
        <b/>
        <sz val="11"/>
        <color rgb="FF000000"/>
        <rFont val="Calibri"/>
        <family val="2"/>
      </rPr>
      <t>Viiksitimali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Panurus biarmicus</t>
    </r>
    <r>
      <rPr>
        <sz val="11"/>
        <color rgb="FF000000"/>
        <rFont val="Calibri"/>
        <family val="2"/>
      </rPr>
      <t>)</t>
    </r>
  </si>
  <si>
    <t>Isomatala</t>
  </si>
  <si>
    <r>
      <rPr>
        <b/>
        <sz val="11"/>
        <color rgb="FF000000"/>
        <rFont val="Calibri"/>
        <family val="2"/>
      </rPr>
      <t>Kivikkorastas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Monticola saxatilis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</si>
  <si>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Siperiankurmitsa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Pluvialis fulva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</si>
  <si>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Ruskouunilintu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fuscatus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</si>
  <si>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Suohyyppä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Vanellus leucurus</t>
    </r>
    <r>
      <rPr>
        <sz val="11"/>
        <color rgb="FF000000"/>
        <rFont val="Calibri"/>
        <family val="2"/>
      </rPr>
      <t>)</t>
    </r>
  </si>
  <si>
    <t>Säärenperä</t>
  </si>
  <si>
    <r>
      <rPr>
        <b/>
        <sz val="11"/>
        <color rgb="FF000000"/>
        <rFont val="Calibri"/>
        <family val="2"/>
      </rPr>
      <t>Kuparisorsa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Oxyura jamaicensis</t>
    </r>
    <r>
      <rPr>
        <sz val="11"/>
        <color rgb="FF000000"/>
        <rFont val="Calibri"/>
        <family val="2"/>
      </rPr>
      <t>)</t>
    </r>
  </si>
  <si>
    <t>Säikänlahti</t>
  </si>
  <si>
    <r>
      <rPr>
        <b/>
        <sz val="11"/>
        <color rgb="FF000000"/>
        <rFont val="Calibri"/>
        <family val="2"/>
      </rPr>
      <t>Rastaskerttunen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Acrocephalus arundinaceus</t>
    </r>
    <r>
      <rPr>
        <sz val="11"/>
        <color rgb="FF000000"/>
        <rFont val="Calibri"/>
        <family val="2"/>
      </rPr>
      <t>)</t>
    </r>
  </si>
  <si>
    <t>Ii</t>
  </si>
  <si>
    <t>Laitakari</t>
  </si>
  <si>
    <r>
      <rPr>
        <b/>
        <sz val="11"/>
        <color rgb="FF000000"/>
        <rFont val="Calibri"/>
        <family val="2"/>
      </rPr>
      <t>Mustanmerenlokki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melanocephalus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</si>
  <si>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Viitasirkkalintu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Locustella fluviatilis</t>
    </r>
    <r>
      <rPr>
        <sz val="11"/>
        <color rgb="FF000000"/>
        <rFont val="Calibri"/>
        <family val="2"/>
      </rPr>
      <t>)</t>
    </r>
  </si>
  <si>
    <t>Ylipää</t>
  </si>
  <si>
    <r>
      <rPr>
        <b/>
        <sz val="11"/>
        <color rgb="FF000000"/>
        <rFont val="Calibri"/>
        <family val="2"/>
      </rPr>
      <t>Sitruunavästäräkki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Motacilla citreola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</si>
  <si>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Isokihu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Stercorarius skua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</si>
  <si>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Amerikanhaapana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Anas americana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</si>
  <si>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Lyhytvarvaskiuru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Calandrella brachydactyla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</si>
  <si>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Pikkukultarinta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Hippolais caligata</t>
    </r>
    <r>
      <rPr>
        <sz val="11"/>
        <color rgb="FF000000"/>
        <rFont val="Calibri"/>
        <family val="2"/>
      </rPr>
      <t>)</t>
    </r>
  </si>
  <si>
    <t>Raatti</t>
  </si>
  <si>
    <r>
      <rPr>
        <b/>
        <sz val="11"/>
        <color rgb="FF000000"/>
        <rFont val="Calibri"/>
        <family val="2"/>
      </rPr>
      <t>Valkoposkitiira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Chlidonias hybrida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</si>
  <si>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Luhtakerttunen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Acrocephalus palustris</t>
    </r>
    <r>
      <rPr>
        <sz val="11"/>
        <color rgb="FF000000"/>
        <rFont val="Calibri"/>
        <family val="2"/>
      </rPr>
      <t>)</t>
    </r>
  </si>
  <si>
    <t>Itara</t>
  </si>
  <si>
    <r>
      <rPr>
        <b/>
        <sz val="11"/>
        <color rgb="FF000000"/>
        <rFont val="Calibri"/>
        <family val="2"/>
      </rPr>
      <t>Avosetti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Recurvirostra avosetta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</si>
  <si>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Punakaulahanhi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Branta ruficollis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</si>
  <si>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Nummikirvinen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Anthus campestris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</si>
  <si>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Silkkihaikara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Egretta garzetta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</si>
  <si>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Tundrakurppelo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Limnodromus scolopaceus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</si>
  <si>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Minervanpöllö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Athene noctua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</si>
  <si>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Amerikansipi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Actitis macularius</t>
    </r>
    <r>
      <rPr>
        <sz val="11"/>
        <color rgb="FF000000"/>
        <rFont val="Calibri"/>
        <family val="2"/>
      </rPr>
      <t>)</t>
    </r>
  </si>
  <si>
    <t>Ulkokrunni</t>
  </si>
  <si>
    <r>
      <rPr>
        <b/>
        <sz val="11"/>
        <color rgb="FF000000"/>
        <rFont val="Calibri"/>
        <family val="2"/>
      </rPr>
      <t>Punapäänarsku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Netta rufina</t>
    </r>
    <r>
      <rPr>
        <sz val="11"/>
        <color rgb="FF000000"/>
        <rFont val="Calibri"/>
        <family val="2"/>
      </rPr>
      <t>)</t>
    </r>
  </si>
  <si>
    <t>Tuira</t>
  </si>
  <si>
    <r>
      <rPr>
        <b/>
        <sz val="11"/>
        <color rgb="FF000000"/>
        <rFont val="Calibri"/>
        <family val="2"/>
      </rPr>
      <t>Mustakaularastas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Turdus atrogularis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</si>
  <si>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Pilkkaniska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Melanitta perspicillata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</si>
  <si>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Mustaleppälintu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Phoenicurus ochruros</t>
    </r>
    <r>
      <rPr>
        <sz val="11"/>
        <color rgb="FF000000"/>
        <rFont val="Calibri"/>
        <family val="2"/>
      </rPr>
      <t>)</t>
    </r>
  </si>
  <si>
    <t>Kempele</t>
  </si>
  <si>
    <t>1n</t>
  </si>
  <si>
    <r>
      <rPr>
        <b/>
        <sz val="11"/>
        <color rgb="FF000000"/>
        <rFont val="Calibri"/>
        <family val="2"/>
      </rPr>
      <t>Hippiäisuunilintu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proregulus</t>
    </r>
    <r>
      <rPr>
        <sz val="11"/>
        <color rgb="FF000000"/>
        <rFont val="Calibri"/>
        <family val="2"/>
      </rPr>
      <t>)</t>
    </r>
  </si>
  <si>
    <t>Hupisaaret</t>
  </si>
  <si>
    <r>
      <rPr>
        <b/>
        <sz val="11"/>
        <color rgb="FF000000"/>
        <rFont val="Calibri"/>
        <family val="2"/>
      </rPr>
      <t>Idänturturikyyhky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Streptopelia orientalis</t>
    </r>
    <r>
      <rPr>
        <sz val="11"/>
        <color rgb="FF000000"/>
        <rFont val="Calibri"/>
        <family val="2"/>
      </rPr>
      <t>)</t>
    </r>
  </si>
  <si>
    <t>Utajärvi</t>
  </si>
  <si>
    <t>Särkijärvi</t>
  </si>
  <si>
    <r>
      <rPr>
        <b/>
        <sz val="11"/>
        <color rgb="FF000000"/>
        <rFont val="Calibri"/>
        <family val="2"/>
      </rPr>
      <t>Riuttatiira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Sterna sandvicensis</t>
    </r>
    <r>
      <rPr>
        <sz val="11"/>
        <color rgb="FF000000"/>
        <rFont val="Calibri"/>
        <family val="2"/>
      </rPr>
      <t>)</t>
    </r>
  </si>
  <si>
    <t>Huikku</t>
  </si>
  <si>
    <r>
      <rPr>
        <b/>
        <sz val="11"/>
        <color rgb="FF000000"/>
        <rFont val="Calibri"/>
        <family val="2"/>
      </rPr>
      <t>Jalohaikara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Egretta alba</t>
    </r>
    <r>
      <rPr>
        <sz val="11"/>
        <color rgb="FF000000"/>
        <rFont val="Calibri"/>
        <family val="2"/>
      </rPr>
      <t>)</t>
    </r>
  </si>
  <si>
    <t>Säikänlahti ja Siikajokisuu</t>
  </si>
  <si>
    <r>
      <rPr>
        <b/>
        <sz val="11"/>
        <color rgb="FF000000"/>
        <rFont val="Calibri"/>
        <family val="2"/>
      </rPr>
      <t>Niittysuohaukka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Circus pygargus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</si>
  <si>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Riskilä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Cepphus grylle</t>
    </r>
    <r>
      <rPr>
        <sz val="11"/>
        <color rgb="FF000000"/>
        <rFont val="Calibri"/>
        <family val="2"/>
      </rPr>
      <t>)</t>
    </r>
  </si>
  <si>
    <t>Kaasannokka</t>
  </si>
  <si>
    <r>
      <rPr>
        <b/>
        <sz val="11"/>
        <color rgb="FF000000"/>
        <rFont val="Calibri"/>
        <family val="2"/>
      </rPr>
      <t>Keltajalkaviklo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Tringa flavipes</t>
    </r>
    <r>
      <rPr>
        <sz val="11"/>
        <color rgb="FF000000"/>
        <rFont val="Calibri"/>
        <family val="2"/>
      </rPr>
      <t>)</t>
    </r>
  </si>
  <si>
    <t>Nuottasaari</t>
  </si>
  <si>
    <r>
      <rPr>
        <b/>
        <sz val="11"/>
        <color rgb="FF000000"/>
        <rFont val="Calibri"/>
        <family val="2"/>
      </rPr>
      <t>Viitakerttunen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Acrocephalus dumetorum</t>
    </r>
    <r>
      <rPr>
        <sz val="11"/>
        <color rgb="FF000000"/>
        <rFont val="Calibri"/>
        <family val="2"/>
      </rPr>
      <t>)</t>
    </r>
  </si>
  <si>
    <t>Oulainen</t>
  </si>
  <si>
    <t>Isojärvi</t>
  </si>
  <si>
    <r>
      <rPr>
        <b/>
        <sz val="11"/>
        <color rgb="FF000000"/>
        <rFont val="Calibri"/>
        <family val="2"/>
      </rPr>
      <t>Sepeltasku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Saxicola maurus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</si>
  <si>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Nokkavarpunen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Coccothraustes coccothraustes</t>
    </r>
    <r>
      <rPr>
        <sz val="11"/>
        <color rgb="FF000000"/>
        <rFont val="Calibri"/>
        <family val="2"/>
      </rPr>
      <t>)</t>
    </r>
  </si>
  <si>
    <t>maaliskuu</t>
  </si>
  <si>
    <r>
      <rPr>
        <b/>
        <sz val="11"/>
        <color rgb="FF000000"/>
        <rFont val="Calibri"/>
        <family val="2"/>
      </rPr>
      <t>Arokiuru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Melanocorypha calandra</t>
    </r>
    <r>
      <rPr>
        <sz val="11"/>
        <color rgb="FF000000"/>
        <rFont val="Calibri"/>
        <family val="2"/>
      </rPr>
      <t>)</t>
    </r>
  </si>
  <si>
    <t>Saloinen</t>
  </si>
  <si>
    <r>
      <rPr>
        <b/>
        <sz val="11"/>
        <color rgb="FF000000"/>
        <rFont val="Calibri"/>
        <family val="2"/>
      </rPr>
      <t>Arotasku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Oenanthe isabellina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</si>
  <si>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Palsasirri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melanotos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</si>
  <si>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Valkopäätiainen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Parus cyanus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</si>
  <si>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Tundravikla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Tryngites subruficollis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</si>
  <si>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Isolokki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hyperboreus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</si>
  <si>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Ruokki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Alca torda</t>
    </r>
    <r>
      <rPr>
        <sz val="11"/>
        <color rgb="FF000000"/>
        <rFont val="Calibri"/>
        <family val="2"/>
      </rPr>
      <t>)</t>
    </r>
  </si>
  <si>
    <t>Kaasa</t>
  </si>
  <si>
    <r>
      <rPr>
        <b/>
        <sz val="11"/>
        <color rgb="FF000000"/>
        <rFont val="Calibri"/>
        <family val="2"/>
      </rPr>
      <t>Etelänsatakieli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Luscinia megarhynchos</t>
    </r>
    <r>
      <rPr>
        <sz val="11"/>
        <color rgb="FF000000"/>
        <rFont val="Calibri"/>
        <family val="2"/>
      </rPr>
      <t>)</t>
    </r>
  </si>
  <si>
    <t>Isohärkäsäikkä</t>
  </si>
  <si>
    <r>
      <rPr>
        <b/>
        <sz val="11"/>
        <color rgb="FF000000"/>
        <rFont val="Calibri"/>
        <family val="2"/>
      </rPr>
      <t>Isovesipääsky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Phalaropus fulicarius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</si>
  <si>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Allihaahka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Polysticta stelleri</t>
    </r>
    <r>
      <rPr>
        <sz val="11"/>
        <color rgb="FF000000"/>
        <rFont val="Calibri"/>
        <family val="2"/>
      </rPr>
      <t>)</t>
    </r>
  </si>
  <si>
    <t>Vesanniitty</t>
  </si>
  <si>
    <r>
      <rPr>
        <b/>
        <sz val="11"/>
        <color rgb="FF000000"/>
        <rFont val="Calibri"/>
        <family val="2"/>
      </rPr>
      <t>Myrskykeiju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Oceanodroma leucorhoa</t>
    </r>
    <r>
      <rPr>
        <sz val="11"/>
        <color rgb="FF000000"/>
        <rFont val="Calibri"/>
        <family val="2"/>
      </rPr>
      <t>)</t>
    </r>
  </si>
  <si>
    <t>Sanginjoki</t>
  </si>
  <si>
    <r>
      <rPr>
        <b/>
        <sz val="11"/>
        <color rgb="FF000000"/>
        <rFont val="Calibri"/>
        <family val="2"/>
      </rPr>
      <t>Valkosiipitiira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Chlidonias leucopterus</t>
    </r>
    <r>
      <rPr>
        <sz val="11"/>
        <color rgb="FF000000"/>
        <rFont val="Calibri"/>
        <family val="2"/>
      </rPr>
      <t>)</t>
    </r>
  </si>
  <si>
    <t>Kirkkosalmi</t>
  </si>
  <si>
    <r>
      <rPr>
        <b/>
        <sz val="11"/>
        <color rgb="FF000000"/>
        <rFont val="Calibri"/>
        <family val="2"/>
      </rPr>
      <t>Kuningaskalastaja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Alcedo atthis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</si>
  <si>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Lapinuunilintu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borealis</t>
    </r>
    <r>
      <rPr>
        <sz val="11"/>
        <color rgb="FF000000"/>
        <rFont val="Calibri"/>
        <family val="2"/>
      </rPr>
      <t>)</t>
    </r>
  </si>
  <si>
    <t>Maakrunni</t>
  </si>
  <si>
    <r>
      <rPr>
        <b/>
        <sz val="11"/>
        <color rgb="FF000000"/>
        <rFont val="Calibri"/>
        <family val="2"/>
      </rPr>
      <t>Idänuunilintu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trochiloides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</si>
  <si>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Amerikanjääkuikka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Gavia immer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</si>
  <si>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Rantakurvi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Xenus cinereus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</si>
  <si>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Rytikerttunen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Acrocephalus scirpaceus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</si>
  <si>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Häätökiitäjä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Apus caffer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</si>
  <si>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Taigauunilintu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Phylloscopus inornatus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</si>
  <si>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Isokirvinen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Anthus richardi</t>
    </r>
    <r>
      <rPr>
        <sz val="11"/>
        <color rgb="FF000000"/>
        <rFont val="Calibri"/>
        <family val="2"/>
      </rPr>
      <t>)</t>
    </r>
  </si>
  <si>
    <t>Vatanen)</t>
  </si>
  <si>
    <r>
      <rPr>
        <b/>
        <sz val="11"/>
        <color rgb="FF000000"/>
        <rFont val="Calibri"/>
        <family val="2"/>
      </rPr>
      <t>Turkinkyyhky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Streptopelia decaocto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</si>
  <si>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Harmaasorsa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Anas strepera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</si>
  <si>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Muuttohaukka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Falco peregrinus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</si>
  <si>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Kirjokerttu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Sylvia nisoria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</si>
  <si>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Keltahemppo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Serinus serinus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</si>
  <si>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Mustajalkatylli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Charadrius alexandrinus</t>
    </r>
    <r>
      <rPr>
        <sz val="11"/>
        <color rgb="FF000000"/>
        <rFont val="Calibri"/>
        <family val="2"/>
      </rPr>
      <t>)</t>
    </r>
  </si>
  <si>
    <t>Kempeleenlahti</t>
  </si>
  <si>
    <r>
      <rPr>
        <b/>
        <sz val="11"/>
        <color rgb="FF000000"/>
        <rFont val="Calibri"/>
        <family val="2"/>
      </rPr>
      <t>Jääkuikka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Gavia adamsii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</si>
  <si>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Mustakurkkukerttu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Sylvia rueppelli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</si>
  <si>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Kirjorastas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Zoothera dauma</t>
    </r>
    <r>
      <rPr>
        <sz val="11"/>
        <color rgb="FF000000"/>
        <rFont val="Calibri"/>
        <family val="2"/>
      </rPr>
      <t>)</t>
    </r>
  </si>
  <si>
    <t>Oulunsalo</t>
  </si>
  <si>
    <r>
      <rPr>
        <b/>
        <sz val="11"/>
        <color rgb="FF000000"/>
        <rFont val="Calibri"/>
        <family val="2"/>
      </rPr>
      <t>Aropääskykahlaaja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Glareola nordmanni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</si>
  <si>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Pikkusieppo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Ficedula parva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</si>
  <si>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Lampiviklo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Tringa stagnatilis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</si>
  <si>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Punakottarainen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Sturnus roseus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</si>
  <si>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Isohaarahaukka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Milvus milvus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</si>
  <si>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Kanadanhanhi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Branta canadensis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</si>
  <si>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Etelänkiisla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Uria aalge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</si>
  <si>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Lumihanhi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Anser caerulescens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</si>
  <si>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Kyhmyhaahka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Somateria spectabilis</t>
    </r>
    <r>
      <rPr>
        <sz val="11"/>
        <color rgb="FF000000"/>
        <rFont val="Calibri"/>
        <family val="2"/>
      </rPr>
      <t>)</t>
    </r>
  </si>
  <si>
    <t>Pöllä–Marjaniemi</t>
  </si>
  <si>
    <r>
      <rPr>
        <b/>
        <sz val="11"/>
        <color rgb="FF000000"/>
        <rFont val="Calibri"/>
        <family val="2"/>
      </rPr>
      <t>Valkoposkihanhi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Branta leucopsis</t>
    </r>
    <r>
      <rPr>
        <sz val="11"/>
        <color rgb="FF000000"/>
        <rFont val="Calibri"/>
        <family val="2"/>
      </rPr>
      <t>)</t>
    </r>
  </si>
  <si>
    <t>Oulun seutu</t>
  </si>
  <si>
    <r>
      <rPr>
        <b/>
        <sz val="11"/>
        <color rgb="FF000000"/>
        <rFont val="Calibri"/>
        <family val="2"/>
      </rPr>
      <t>Pikku-uikku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Tachybaptus ruficollis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</si>
  <si>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Sinipyrstö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Tarsiger cyanurus</t>
    </r>
    <r>
      <rPr>
        <sz val="11"/>
        <color rgb="FF000000"/>
        <rFont val="Calibri"/>
        <family val="2"/>
      </rPr>
      <t>)</t>
    </r>
  </si>
  <si>
    <t>Oulujoki</t>
  </si>
  <si>
    <r>
      <rPr>
        <b/>
        <sz val="11"/>
        <color rgb="FF000000"/>
        <rFont val="Calibri"/>
        <family val="2"/>
      </rPr>
      <t>Mustaotsalepinkäinen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Lanius minor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</si>
  <si>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Haarahaukka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Milvus migrans</t>
    </r>
    <r>
      <rPr>
        <sz val="11"/>
        <color rgb="FF000000"/>
        <rFont val="Calibri"/>
        <family val="2"/>
      </rPr>
      <t>)</t>
    </r>
  </si>
  <si>
    <t>Mäntylammet</t>
  </si>
  <si>
    <r>
      <rPr>
        <b/>
        <sz val="11"/>
        <color rgb="FF000000"/>
        <rFont val="Calibri"/>
        <family val="2"/>
      </rPr>
      <t>Isosirri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canutus</t>
    </r>
    <r>
      <rPr>
        <sz val="11"/>
        <color rgb="FF000000"/>
        <rFont val="Calibri"/>
        <family val="2"/>
      </rPr>
      <t>)</t>
    </r>
  </si>
  <si>
    <t>Matikanniemi</t>
  </si>
  <si>
    <r>
      <rPr>
        <b/>
        <sz val="11"/>
        <color rgb="FF000000"/>
        <rFont val="Calibri"/>
        <family val="2"/>
      </rPr>
      <t>Luotokirvinen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Anthus petrosus</t>
    </r>
    <r>
      <rPr>
        <sz val="11"/>
        <color rgb="FF000000"/>
        <rFont val="Calibri"/>
        <family val="2"/>
      </rPr>
      <t>)</t>
    </r>
  </si>
  <si>
    <t>Kengänperä</t>
  </si>
  <si>
    <r>
      <rPr>
        <b/>
        <sz val="11"/>
        <color rgb="FF000000"/>
        <rFont val="Calibri"/>
        <family val="2"/>
      </rPr>
      <t>Pikkusirkku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Emberiza pusilla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</si>
  <si>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Pulmussirri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alba</t>
    </r>
    <r>
      <rPr>
        <sz val="11"/>
        <color rgb="FF000000"/>
        <rFont val="Calibri"/>
        <family val="2"/>
      </rPr>
      <t>)</t>
    </r>
  </si>
  <si>
    <t>Mustaletto</t>
  </si>
  <si>
    <r>
      <rPr>
        <b/>
        <sz val="11"/>
        <color rgb="FF000000"/>
        <rFont val="Calibri"/>
        <family val="2"/>
      </rPr>
      <t>Lunni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Fratercula arctica</t>
    </r>
    <r>
      <rPr>
        <sz val="11"/>
        <color rgb="FF000000"/>
        <rFont val="Calibri"/>
        <family val="2"/>
      </rPr>
      <t>)</t>
    </r>
  </si>
  <si>
    <t>Tyräjärvi</t>
  </si>
  <si>
    <r>
      <rPr>
        <b/>
        <sz val="11"/>
        <color rgb="FF000000"/>
        <rFont val="Calibri"/>
        <family val="2"/>
      </rPr>
      <t>Mustahaikara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Ciconia nigra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</si>
  <si>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Pikkukajava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Rissa tridactyla</t>
    </r>
    <r>
      <rPr>
        <sz val="11"/>
        <color rgb="FF000000"/>
        <rFont val="Calibri"/>
        <family val="2"/>
      </rPr>
      <t>)</t>
    </r>
  </si>
  <si>
    <t>Huilu</t>
  </si>
  <si>
    <t>Keto</t>
  </si>
  <si>
    <t>ym.)</t>
  </si>
  <si>
    <r>
      <rPr>
        <b/>
        <sz val="11"/>
        <color rgb="FF000000"/>
        <rFont val="Calibri"/>
        <family val="2"/>
      </rPr>
      <t>Mehiläissyöjä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Merops apiaster</t>
    </r>
    <r>
      <rPr>
        <sz val="11"/>
        <color rgb="FF000000"/>
        <rFont val="Calibri"/>
        <family val="2"/>
      </rPr>
      <t>)</t>
    </r>
  </si>
  <si>
    <t>Haukipudas</t>
  </si>
  <si>
    <r>
      <rPr>
        <b/>
        <sz val="11"/>
        <color rgb="FF000000"/>
        <rFont val="Calibri"/>
        <family val="2"/>
      </rPr>
      <t>Virtavästäräkki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Motacilla cinerea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</si>
  <si>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Kuovisirri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ferruginea</t>
    </r>
    <r>
      <rPr>
        <sz val="11"/>
        <color rgb="FF000000"/>
        <rFont val="Calibri"/>
        <family val="2"/>
      </rPr>
      <t>)</t>
    </r>
  </si>
  <si>
    <t>Metsäkylä</t>
  </si>
  <si>
    <r>
      <rPr>
        <b/>
        <sz val="11"/>
        <color rgb="FF000000"/>
        <rFont val="Calibri"/>
        <family val="2"/>
      </rPr>
      <t>Myrskylintu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Fulmarus glacialis</t>
    </r>
    <r>
      <rPr>
        <sz val="11"/>
        <color rgb="FF000000"/>
        <rFont val="Calibri"/>
        <family val="2"/>
      </rPr>
      <t>)</t>
    </r>
  </si>
  <si>
    <t>saaristo</t>
  </si>
  <si>
    <r>
      <rPr>
        <b/>
        <sz val="11"/>
        <color rgb="FF000000"/>
        <rFont val="Calibri"/>
        <family val="2"/>
      </rPr>
      <t>Luhtakana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Rallus aquaticus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</si>
  <si>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Valkoselkätikka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Dendrocopos leucotos</t>
    </r>
    <r>
      <rPr>
        <sz val="11"/>
        <color rgb="FF000000"/>
        <rFont val="Calibri"/>
        <family val="2"/>
      </rPr>
      <t>)</t>
    </r>
  </si>
  <si>
    <t>helmikuu</t>
  </si>
  <si>
    <t>Ainola</t>
  </si>
  <si>
    <r>
      <rPr>
        <b/>
        <sz val="11"/>
        <color rgb="FF000000"/>
        <rFont val="Calibri"/>
        <family val="2"/>
      </rPr>
      <t>Arosuohaukka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Circus macrourus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</si>
  <si>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Pikkuruokki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Alle alle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</si>
  <si>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Mustapyrstökuiri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Limosa limosa</t>
    </r>
    <r>
      <rPr>
        <sz val="11"/>
        <color rgb="FF000000"/>
        <rFont val="Calibri"/>
        <family val="2"/>
      </rPr>
      <t>)</t>
    </r>
  </si>
  <si>
    <t>Muhos</t>
  </si>
  <si>
    <r>
      <rPr>
        <b/>
        <sz val="11"/>
        <color rgb="FF000000"/>
        <rFont val="Calibri"/>
        <family val="2"/>
      </rPr>
      <t>Heinäkurppa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Gallinago media</t>
    </r>
    <r>
      <rPr>
        <sz val="11"/>
        <color rgb="FF000000"/>
        <rFont val="Calibri"/>
        <family val="2"/>
      </rPr>
      <t>)</t>
    </r>
  </si>
  <si>
    <t>Kari</t>
  </si>
  <si>
    <t>Varpenius,</t>
  </si>
  <si>
    <t>Heikki</t>
  </si>
  <si>
    <t>Tuohimaa</t>
  </si>
  <si>
    <r>
      <rPr>
        <b/>
        <sz val="11"/>
        <color rgb="FF000000"/>
        <rFont val="Calibri"/>
        <family val="2"/>
      </rPr>
      <t>Tundraurpiainen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Carduelis hornemanni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</si>
  <si>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Mustatiira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Chlidonias niger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</si>
  <si>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Vuorihemppo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Carduelis flavirostris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</si>
  <si>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Mustakaulauikku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Podiceps nigricollis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</si>
  <si>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Töyhtökiuru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Galerida cristata</t>
    </r>
    <r>
      <rPr>
        <sz val="11"/>
        <color rgb="FF000000"/>
        <rFont val="Calibri"/>
        <family val="2"/>
      </rPr>
      <t>)</t>
    </r>
  </si>
  <si>
    <t>Heinätori</t>
  </si>
  <si>
    <r>
      <rPr>
        <b/>
        <sz val="11"/>
        <color rgb="FF000000"/>
        <rFont val="Calibri"/>
        <family val="2"/>
      </rPr>
      <t>Merisirri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Calidris maritima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</si>
  <si>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Kattohaikara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Ciconia ciconia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</si>
  <si>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Ruostesorsa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Tadorna ferruginea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</si>
  <si>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Tunturihaukka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Falco rusticolus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</si>
  <si>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Pelikaani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Pelecanus onocrotalus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</si>
  <si>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Turturikyyhky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Streptopelia turtur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</si>
  <si>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Mustapääkerttu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Sylvia atricapilla</t>
    </r>
    <r>
      <rPr>
        <sz val="11"/>
        <color rgb="FF000000"/>
        <rFont val="Calibri"/>
        <family val="2"/>
      </rPr>
      <t>)</t>
    </r>
  </si>
  <si>
    <t>Isokraaseli</t>
  </si>
  <si>
    <r>
      <rPr>
        <b/>
        <sz val="11"/>
        <color rgb="FF000000"/>
        <rFont val="Calibri"/>
        <family val="2"/>
      </rPr>
      <t>Kultasirkku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Emberiza aureola</t>
    </r>
    <r>
      <rPr>
        <sz val="11"/>
        <color rgb="FF000000"/>
        <rFont val="Calibri"/>
        <family val="2"/>
      </rPr>
      <t>)</t>
    </r>
  </si>
  <si>
    <t>&amp;</t>
  </si>
  <si>
    <t>Seija</t>
  </si>
  <si>
    <t>Rannikko)</t>
  </si>
  <si>
    <r>
      <rPr>
        <b/>
        <sz val="11"/>
        <color rgb="FF000000"/>
        <rFont val="Calibri"/>
        <family val="2"/>
      </rPr>
      <t>Harjalintu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Upupa epops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</si>
  <si>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Satakieli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Luscinia luscinia</t>
    </r>
    <r>
      <rPr>
        <sz val="11"/>
        <color rgb="FF000000"/>
        <rFont val="Calibri"/>
        <family val="2"/>
      </rPr>
      <t>)</t>
    </r>
  </si>
  <si>
    <t>Haapavesi</t>
  </si>
  <si>
    <r>
      <rPr>
        <b/>
        <sz val="11"/>
        <color rgb="FF000000"/>
        <rFont val="Calibri"/>
        <family val="2"/>
      </rPr>
      <t>Liejukana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Gallinula chloropus</t>
    </r>
    <r>
      <rPr>
        <sz val="11"/>
        <color rgb="FF000000"/>
        <rFont val="Calibri"/>
        <family val="2"/>
      </rPr>
      <t>)</t>
    </r>
  </si>
  <si>
    <t>Curtis,</t>
  </si>
  <si>
    <t>Colin</t>
  </si>
  <si>
    <t>Selway</t>
  </si>
  <si>
    <r>
      <rPr>
        <b/>
        <sz val="11"/>
        <color rgb="FF000000"/>
        <rFont val="Calibri"/>
        <family val="2"/>
      </rPr>
      <t>Lehtopöllö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Strix aluco</t>
    </r>
    <r>
      <rPr>
        <sz val="11"/>
        <color rgb="FF000000"/>
        <rFont val="Calibri"/>
        <family val="2"/>
      </rPr>
      <t>)</t>
    </r>
  </si>
  <si>
    <t>Vihanti</t>
  </si>
  <si>
    <t>Lister,</t>
  </si>
  <si>
    <t>Jeff</t>
  </si>
  <si>
    <r>
      <rPr>
        <b/>
        <sz val="11"/>
        <color rgb="FF000000"/>
        <rFont val="Calibri"/>
        <family val="2"/>
      </rPr>
      <t>Kultarinta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Hippolais icterina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</si>
  <si>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Kuhankeittäjä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Oriolus oriolus</t>
    </r>
    <r>
      <rPr>
        <sz val="11"/>
        <color rgb="FF000000"/>
        <rFont val="Calibri"/>
        <family val="2"/>
      </rPr>
      <t>)</t>
    </r>
  </si>
  <si>
    <t>Temmes</t>
  </si>
  <si>
    <r>
      <rPr>
        <b/>
        <sz val="11"/>
        <color rgb="FF000000"/>
        <rFont val="Calibri"/>
        <family val="2"/>
      </rPr>
      <t>Sepelhanhi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Branta bernicla</t>
    </r>
    <r>
      <rPr>
        <sz val="11"/>
        <color rgb="FF000000"/>
        <rFont val="Calibri"/>
        <family val="2"/>
      </rPr>
      <t>)</t>
    </r>
  </si>
  <si>
    <t>Sjöholm,</t>
  </si>
  <si>
    <t>Jukka</t>
  </si>
  <si>
    <t>Piispanen,</t>
  </si>
  <si>
    <t>Jari</t>
  </si>
  <si>
    <t>Nummelin,</t>
  </si>
  <si>
    <t>Aarne</t>
  </si>
  <si>
    <t>Ohtonen</t>
  </si>
  <si>
    <r>
      <rPr>
        <b/>
        <sz val="11"/>
        <color rgb="FF000000"/>
        <rFont val="Calibri"/>
        <family val="2"/>
      </rPr>
      <t>Pikkujoutsen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Cygnus columbianus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</si>
  <si>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Leveäpyrstökihu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Stercorarius pomarinus</t>
    </r>
    <r>
      <rPr>
        <sz val="11"/>
        <color rgb="FF000000"/>
        <rFont val="Calibri"/>
        <family val="2"/>
      </rPr>
      <t>)</t>
    </r>
  </si>
  <si>
    <t>Jani</t>
  </si>
  <si>
    <t>Suua)</t>
  </si>
  <si>
    <r>
      <rPr>
        <b/>
        <sz val="11"/>
        <color rgb="FF000000"/>
        <rFont val="Calibri"/>
        <family val="2"/>
      </rPr>
      <t>Pähkinähakki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Nucifraga caryocatactes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</si>
  <si>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Pohjankiisla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Uria lomvia</t>
    </r>
    <r>
      <rPr>
        <sz val="11"/>
        <color rgb="FF000000"/>
        <rFont val="Calibri"/>
        <family val="2"/>
      </rPr>
      <t>)</t>
    </r>
  </si>
  <si>
    <t>Salo</t>
  </si>
  <si>
    <r>
      <rPr>
        <b/>
        <sz val="11"/>
        <color rgb="FF000000"/>
        <rFont val="Calibri"/>
        <family val="2"/>
      </rPr>
      <t>Pikkuvarpunen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Passer montanus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</si>
  <si>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Kirjosiipikäpylintu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Loxia leucoptera</t>
    </r>
    <r>
      <rPr>
        <sz val="11"/>
        <color rgb="FF000000"/>
        <rFont val="Calibri"/>
        <family val="2"/>
      </rPr>
      <t>)</t>
    </r>
  </si>
  <si>
    <t>Lampila</t>
  </si>
  <si>
    <t>ym.).</t>
  </si>
  <si>
    <t>Suomen</t>
  </si>
  <si>
    <t>ensihavainto.</t>
  </si>
  <si>
    <r>
      <rPr>
        <b/>
        <sz val="11"/>
        <color rgb="FF000000"/>
        <rFont val="Calibri"/>
        <family val="2"/>
      </rPr>
      <t>Pensassirkkalintu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Locustella naevia</t>
    </r>
    <r>
      <rPr>
        <sz val="11"/>
        <color rgb="FF000000"/>
        <rFont val="Calibri"/>
        <family val="2"/>
      </rPr>
      <t>)</t>
    </r>
  </si>
  <si>
    <t>Ahlholm)</t>
  </si>
  <si>
    <r>
      <rPr>
        <b/>
        <sz val="11"/>
        <color rgb="FF000000"/>
        <rFont val="Calibri"/>
        <family val="2"/>
      </rPr>
      <t>Keräkurmitsa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Charadrius morinellus</t>
    </r>
    <r>
      <rPr>
        <sz val="11"/>
        <color rgb="FF000000"/>
        <rFont val="Calibri"/>
        <family val="2"/>
      </rPr>
      <t>)</t>
    </r>
  </si>
  <si>
    <t>Toni</t>
  </si>
  <si>
    <t>Eskelin)</t>
  </si>
  <si>
    <r>
      <rPr>
        <b/>
        <sz val="11"/>
        <color rgb="FF000000"/>
        <rFont val="Calibri"/>
        <family val="2"/>
      </rPr>
      <t>Kiljukotka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Aquila clanga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</si>
  <si>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Kehrääjä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Caprimulgus europaeus</t>
    </r>
    <r>
      <rPr>
        <sz val="11"/>
        <color rgb="FF000000"/>
        <rFont val="Calibri"/>
        <family val="2"/>
      </rPr>
      <t>)</t>
    </r>
  </si>
  <si>
    <t>Kärsämäki</t>
  </si>
  <si>
    <r>
      <rPr>
        <b/>
        <sz val="11"/>
        <color rgb="FF000000"/>
        <rFont val="Calibri"/>
        <family val="2"/>
      </rPr>
      <t>Jäälokki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Pagophila eburnea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</si>
  <si>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Tunturikihu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Stercorarius longicaudus</t>
    </r>
    <r>
      <rPr>
        <sz val="11"/>
        <color rgb="FF000000"/>
        <rFont val="Calibri"/>
        <family val="2"/>
      </rPr>
      <t>)</t>
    </r>
  </si>
  <si>
    <t>Österberg)</t>
  </si>
  <si>
    <r>
      <rPr>
        <b/>
        <sz val="11"/>
        <color rgb="FF000000"/>
        <rFont val="Calibri"/>
        <family val="2"/>
      </rPr>
      <t>Sininärhi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Coracias garrulus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</si>
  <si>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Luhtahuitti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Porzana porzana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</si>
  <si>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Punajalkahaukka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Falco vespertinus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</si>
  <si>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Tundrahanhi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Anser albifrons</t>
    </r>
    <r>
      <rPr>
        <sz val="11"/>
        <color rgb="FF000000"/>
        <rFont val="Calibri"/>
        <family val="2"/>
      </rPr>
      <t>)</t>
    </r>
  </si>
  <si>
    <r>
      <rPr>
        <b/>
        <sz val="11"/>
        <color rgb="FF000000"/>
        <rFont val="Calibri"/>
        <family val="2"/>
      </rPr>
      <t>Isotrappi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Otis tarda</t>
    </r>
    <r>
      <rPr>
        <sz val="11"/>
        <color rgb="FF000000"/>
        <rFont val="Calibri"/>
        <family val="2"/>
      </rPr>
      <t>)</t>
    </r>
  </si>
  <si>
    <t>#</t>
  </si>
  <si>
    <t>Riviotsikot</t>
  </si>
  <si>
    <t>Yhteensä</t>
  </si>
  <si>
    <t>tyhjä</t>
  </si>
  <si>
    <t xml:space="preserve"> </t>
  </si>
  <si>
    <t>keskiarvo</t>
  </si>
  <si>
    <t>kaikki</t>
  </si>
  <si>
    <t>10v</t>
  </si>
  <si>
    <t>Lajimäärä</t>
  </si>
  <si>
    <t>Merijärvi</t>
  </si>
  <si>
    <t>-</t>
  </si>
  <si>
    <t>Pyhäntä</t>
  </si>
  <si>
    <t>Tyrnävä</t>
  </si>
  <si>
    <t>ka.</t>
  </si>
  <si>
    <t>ka. 10v</t>
  </si>
  <si>
    <r>
      <t>Pikkukanadanhanhi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Branta hutchinsii</t>
    </r>
    <r>
      <rPr>
        <sz val="11"/>
        <color rgb="FF000000"/>
        <rFont val="Calibri"/>
        <family val="2"/>
      </rPr>
      <t>)</t>
    </r>
  </si>
  <si>
    <r>
      <t>Lehmähaikara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Bubulcus ibis</t>
    </r>
    <r>
      <rPr>
        <sz val="11"/>
        <color rgb="FF000000"/>
        <rFont val="Calibri"/>
        <family val="2"/>
      </rPr>
      <t>)</t>
    </r>
  </si>
  <si>
    <r>
      <t>Kenttäkerttunen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Acrocephalus agricola</t>
    </r>
    <r>
      <rPr>
        <sz val="11"/>
        <color rgb="FF000000"/>
        <rFont val="Calibri"/>
        <family val="2"/>
      </rPr>
      <t>)</t>
    </r>
  </si>
  <si>
    <r>
      <t>Pääskykahlaaja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Glareola pratincola</t>
    </r>
    <r>
      <rPr>
        <sz val="11"/>
        <color rgb="FF000000"/>
        <rFont val="Calibri"/>
        <family val="2"/>
      </rPr>
      <t>)</t>
    </r>
  </si>
  <si>
    <t>Kuivaniemi</t>
  </si>
  <si>
    <t>Yli-Murto Siirtola</t>
  </si>
  <si>
    <t>Oulunsalo Multasuo</t>
  </si>
  <si>
    <t>Oulunsalo Kempeleenlahti</t>
  </si>
  <si>
    <t>Haukipudas Kraaseli</t>
  </si>
  <si>
    <t>Oulunsalo Nenännokka</t>
  </si>
  <si>
    <t>Kestilä Pelso</t>
  </si>
  <si>
    <t>Oulunsalo Ervastinkylä</t>
  </si>
  <si>
    <t>Ruukki Revonlahti</t>
  </si>
  <si>
    <t>Pattijoki  Yrjänä</t>
  </si>
  <si>
    <t>Pattijoki  Mikonkari</t>
  </si>
  <si>
    <t>Haukipudas Kiviniemi</t>
  </si>
  <si>
    <t>Pattijoki  Kotiranta</t>
  </si>
  <si>
    <t>Kestilä Järvikylä</t>
  </si>
  <si>
    <t>Ylikiiminki Marttilanharju</t>
  </si>
  <si>
    <t>Haukipudas Kattilankalla</t>
  </si>
  <si>
    <t>Vihanti Alpua</t>
  </si>
  <si>
    <t>Haukipudas Kello</t>
  </si>
  <si>
    <r>
      <t>Siperianlepinkäinen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Lanius cristatus</t>
    </r>
    <r>
      <rPr>
        <sz val="11"/>
        <color rgb="FF000000"/>
        <rFont val="Calibri"/>
        <family val="2"/>
      </rPr>
      <t>)</t>
    </r>
  </si>
  <si>
    <r>
      <t>Rääkkähaikaralaji</t>
    </r>
    <r>
      <rPr>
        <sz val="11"/>
        <color rgb="FF000000"/>
        <rFont val="Calibri"/>
        <family val="2"/>
      </rPr>
      <t xml:space="preserve"> (Emberiza melanocephal)</t>
    </r>
  </si>
  <si>
    <t>Hannusranta</t>
  </si>
  <si>
    <t>Uusien lajien lukumäärä 1975 – 2023 / vuosi</t>
  </si>
  <si>
    <r>
      <t>Kääpiökerttu (</t>
    </r>
    <r>
      <rPr>
        <i/>
        <sz val="11"/>
        <color rgb="FF000000"/>
        <rFont val="Calibri"/>
        <family val="2"/>
      </rPr>
      <t>Sylvia nana</t>
    </r>
    <r>
      <rPr>
        <b/>
        <sz val="11"/>
        <color rgb="FF000000"/>
        <rFont val="Calibri"/>
        <family val="2"/>
      </rPr>
      <t>)</t>
    </r>
  </si>
  <si>
    <t>Ainali</t>
  </si>
  <si>
    <t>Tauvo Kullinkari</t>
  </si>
  <si>
    <r>
      <t>Etelänharmaalokki</t>
    </r>
    <r>
      <rPr>
        <sz val="11"/>
        <color rgb="FF000000"/>
        <rFont val="Calibri"/>
        <family val="2"/>
      </rPr>
      <t xml:space="preserve"> (</t>
    </r>
    <r>
      <rPr>
        <i/>
        <sz val="11"/>
        <color rgb="FF000000"/>
        <rFont val="Calibri"/>
        <family val="2"/>
      </rPr>
      <t>Larus michahellis</t>
    </r>
    <r>
      <rPr>
        <sz val="11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</si>
</sst>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7933C"/>
        <bgColor rgb="FF878787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EBF1DE"/>
      </top>
      <bottom style="thin">
        <color rgb="FFEBF1DE"/>
      </bottom>
      <diagonal/>
    </border>
    <border>
      <left/>
      <right/>
      <top style="thin">
        <color rgb="FF77933C"/>
      </top>
      <bottom style="thin">
        <color rgb="FFEBF1DE"/>
      </bottom>
      <diagonal/>
    </border>
  </borders>
  <cellStyleXfs count="7">
    <xf numFmtId="0" fontId="0" fillId="0" borderId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1" fillId="0" borderId="0" applyBorder="0" applyProtection="0">
      <alignment horizontal="left"/>
    </xf>
    <xf numFmtId="0" fontId="1" fillId="0" borderId="0" applyBorder="0" applyProtection="0"/>
    <xf numFmtId="0" fontId="7" fillId="0" borderId="0" applyBorder="0" applyProtection="0">
      <alignment horizontal="left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vertical="center"/>
    </xf>
    <xf numFmtId="0" fontId="5" fillId="2" borderId="2" xfId="0" applyFont="1" applyFill="1" applyBorder="1"/>
    <xf numFmtId="0" fontId="0" fillId="0" borderId="1" xfId="0" applyBorder="1"/>
    <xf numFmtId="0" fontId="6" fillId="0" borderId="0" xfId="0" applyFont="1"/>
    <xf numFmtId="2" fontId="6" fillId="0" borderId="0" xfId="0" applyNumberFormat="1" applyFont="1"/>
    <xf numFmtId="0" fontId="5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</cellXfs>
  <cellStyles count="7">
    <cellStyle name="Normaali" xfId="0" builtinId="0"/>
    <cellStyle name="Tietojen ohjauksen arvo" xfId="1" xr:uid="{00000000-0005-0000-0000-000006000000}"/>
    <cellStyle name="Tietojen ohjauksen kenttä" xfId="2" xr:uid="{00000000-0005-0000-0000-000007000000}"/>
    <cellStyle name="Tietojen ohjauksen kulma" xfId="3" xr:uid="{00000000-0005-0000-0000-000008000000}"/>
    <cellStyle name="Tietojen ohjauksen otsikko" xfId="4" xr:uid="{00000000-0005-0000-0000-000009000000}"/>
    <cellStyle name="Tietojen ohjauksen tulokset" xfId="5" xr:uid="{00000000-0005-0000-0000-00000A000000}"/>
    <cellStyle name="Tietojen ohjausluokka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78787"/>
      <rgbColor rgb="FF8EB4E3"/>
      <rgbColor rgb="FF993366"/>
      <rgbColor rgb="FFEBF1DE"/>
      <rgbColor rgb="FFCCFFFF"/>
      <rgbColor rgb="FF660066"/>
      <rgbColor rgb="FFFF8080"/>
      <rgbColor rgb="FF0066CC"/>
      <rgbColor rgb="FFD4E3F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C7AC7"/>
      <rgbColor rgb="FF33CCCC"/>
      <rgbColor rgb="FF99CC00"/>
      <rgbColor rgb="FFFFCC00"/>
      <rgbColor rgb="FFFF9900"/>
      <rgbColor rgb="FFFF6600"/>
      <rgbColor rgb="FF5983B0"/>
      <rgbColor rgb="FF729FCF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24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i-FI" sz="2400" b="1" strike="noStrike" spc="-1">
                <a:solidFill>
                  <a:srgbClr val="000000"/>
                </a:solidFill>
                <a:latin typeface="Calibri"/>
              </a:rPr>
              <a:t>Uusien lajien lukumäärä / kuukausi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'kuva kk'!$C$1:$C$1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729FCF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62-42DA-BBF9-663D02DE25F4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200" b="0" strike="noStrike" spc="-1">
                      <a:latin typeface="Arial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2-42DA-BBF9-663D02DE2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latin typeface="Arial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'kuva kk'!$B$2:$B$14</c:f>
              <c:strCache>
                <c:ptCount val="13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  <c:pt idx="12">
                  <c:v>tyhjä</c:v>
                </c:pt>
              </c:strCache>
            </c:strRef>
          </c:cat>
          <c:val>
            <c:numRef>
              <c:f>'kuva kk'!$C$2:$C$14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46</c:v>
                </c:pt>
                <c:pt idx="5">
                  <c:v>30</c:v>
                </c:pt>
                <c:pt idx="6">
                  <c:v>20</c:v>
                </c:pt>
                <c:pt idx="7">
                  <c:v>13</c:v>
                </c:pt>
                <c:pt idx="8">
                  <c:v>17</c:v>
                </c:pt>
                <c:pt idx="9">
                  <c:v>22</c:v>
                </c:pt>
                <c:pt idx="10">
                  <c:v>10</c:v>
                </c:pt>
                <c:pt idx="11">
                  <c:v>7</c:v>
                </c:pt>
                <c:pt idx="1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2-42DA-BBF9-663D02DE2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06806"/>
        <c:axId val="9853255"/>
      </c:barChart>
      <c:catAx>
        <c:axId val="780068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18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9853255"/>
        <c:crosses val="autoZero"/>
        <c:auto val="1"/>
        <c:lblAlgn val="ctr"/>
        <c:lblOffset val="100"/>
        <c:noMultiLvlLbl val="1"/>
      </c:catAx>
      <c:valAx>
        <c:axId val="9853255"/>
        <c:scaling>
          <c:orientation val="minMax"/>
          <c:max val="5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78006806"/>
        <c:crossesAt val="1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24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i-FI" sz="2400" b="1" strike="noStrike" spc="-1">
                <a:solidFill>
                  <a:srgbClr val="000000"/>
                </a:solidFill>
                <a:latin typeface="Calibri"/>
              </a:rPr>
              <a:t>Uusien lajien lukumäärä / vuosi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4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Sarake 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44"/>
                      <c:pt idx="0">
                        <c:v>1975</c:v>
                      </c:pt>
                      <c:pt idx="1">
                        <c:v>1976</c:v>
                      </c:pt>
                      <c:pt idx="2">
                        <c:v>1977</c:v>
                      </c:pt>
                      <c:pt idx="3">
                        <c:v>1978</c:v>
                      </c:pt>
                      <c:pt idx="4">
                        <c:v>1979</c:v>
                      </c:pt>
                      <c:pt idx="5">
                        <c:v>1980</c:v>
                      </c:pt>
                      <c:pt idx="6">
                        <c:v>1981</c:v>
                      </c:pt>
                      <c:pt idx="7">
                        <c:v>1982</c:v>
                      </c:pt>
                      <c:pt idx="8">
                        <c:v>1983</c:v>
                      </c:pt>
                      <c:pt idx="9">
                        <c:v>1984</c:v>
                      </c:pt>
                      <c:pt idx="10">
                        <c:v>1985</c:v>
                      </c:pt>
                      <c:pt idx="11">
                        <c:v>1986</c:v>
                      </c:pt>
                      <c:pt idx="12">
                        <c:v>1987</c:v>
                      </c:pt>
                      <c:pt idx="13">
                        <c:v>1988</c:v>
                      </c:pt>
                      <c:pt idx="14">
                        <c:v>1989</c:v>
                      </c:pt>
                      <c:pt idx="15">
                        <c:v>1990</c:v>
                      </c:pt>
                      <c:pt idx="16">
                        <c:v>1991</c:v>
                      </c:pt>
                      <c:pt idx="17">
                        <c:v>1992</c:v>
                      </c:pt>
                      <c:pt idx="18">
                        <c:v>1993</c:v>
                      </c:pt>
                      <c:pt idx="19">
                        <c:v>1994</c:v>
                      </c:pt>
                      <c:pt idx="20">
                        <c:v>1995</c:v>
                      </c:pt>
                      <c:pt idx="21">
                        <c:v>1996</c:v>
                      </c:pt>
                      <c:pt idx="22">
                        <c:v>1997</c:v>
                      </c:pt>
                      <c:pt idx="23">
                        <c:v>1998</c:v>
                      </c:pt>
                      <c:pt idx="24">
                        <c:v>1999</c:v>
                      </c:pt>
                      <c:pt idx="25">
                        <c:v>2000</c:v>
                      </c:pt>
                      <c:pt idx="26">
                        <c:v>2001</c:v>
                      </c:pt>
                      <c:pt idx="27">
                        <c:v>2002</c:v>
                      </c:pt>
                      <c:pt idx="28">
                        <c:v>2003</c:v>
                      </c:pt>
                      <c:pt idx="29">
                        <c:v>2004</c:v>
                      </c:pt>
                      <c:pt idx="30">
                        <c:v>2005</c:v>
                      </c:pt>
                      <c:pt idx="31">
                        <c:v>2006</c:v>
                      </c:pt>
                      <c:pt idx="32">
                        <c:v>2007</c:v>
                      </c:pt>
                      <c:pt idx="33">
                        <c:v>2008</c:v>
                      </c:pt>
                      <c:pt idx="34">
                        <c:v>2009</c:v>
                      </c:pt>
                      <c:pt idx="35">
                        <c:v>2010</c:v>
                      </c:pt>
                      <c:pt idx="36">
                        <c:v>2011</c:v>
                      </c:pt>
                      <c:pt idx="37">
                        <c:v>2012</c:v>
                      </c:pt>
                      <c:pt idx="38">
                        <c:v>2013</c:v>
                      </c:pt>
                      <c:pt idx="39">
                        <c:v>2014</c:v>
                      </c:pt>
                      <c:pt idx="40">
                        <c:v>2015</c:v>
                      </c:pt>
                      <c:pt idx="41">
                        <c:v>2016</c:v>
                      </c:pt>
                      <c:pt idx="42">
                        <c:v>2017</c:v>
                      </c:pt>
                      <c:pt idx="43">
                        <c:v>2018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7C4-4331-BCDB-2410B058C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2278"/>
        <c:axId val="34616727"/>
      </c:barChart>
      <c:catAx>
        <c:axId val="156822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34616727"/>
        <c:crosses val="autoZero"/>
        <c:auto val="1"/>
        <c:lblAlgn val="ctr"/>
        <c:lblOffset val="100"/>
        <c:noMultiLvlLbl val="1"/>
      </c:catAx>
      <c:valAx>
        <c:axId val="34616727"/>
        <c:scaling>
          <c:orientation val="minMax"/>
          <c:max val="6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1568227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solidFill>
                  <a:srgbClr val="5983B0"/>
                </a:solidFill>
                <a:latin typeface="Arial"/>
              </a:defRPr>
            </a:pPr>
            <a:r>
              <a:rPr lang="fi-FI" sz="1300" b="0" strike="noStrike" spc="-1">
                <a:solidFill>
                  <a:srgbClr val="5983B0"/>
                </a:solidFill>
                <a:latin typeface="Arial"/>
              </a:rPr>
              <a:t>Uusien lajien lukumäärä 1975 </a:t>
            </a:r>
            <a:r>
              <a:rPr lang="fi-FI" sz="1300" b="1" i="0" u="none" strike="noStrike" baseline="0">
                <a:effectLst/>
              </a:rPr>
              <a:t>–</a:t>
            </a:r>
            <a:r>
              <a:rPr lang="fi-FI" sz="1300" b="0" strike="noStrike" spc="-1">
                <a:solidFill>
                  <a:srgbClr val="5983B0"/>
                </a:solidFill>
                <a:latin typeface="Arial"/>
              </a:rPr>
              <a:t> 2023 / vuosi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8EB4E3"/>
                </a:gs>
                <a:gs pos="100000">
                  <a:srgbClr val="3C7AC7"/>
                </a:gs>
              </a:gsLst>
              <a:lin ang="16200000"/>
            </a:gra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'kuva vv'!$A$3:$A$51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'kuva vv'!$B$3:$B$51</c:f>
              <c:numCache>
                <c:formatCode>General</c:formatCode>
                <c:ptCount val="49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E-40B2-945C-8B7C732EE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3138501"/>
        <c:axId val="61872292"/>
      </c:barChart>
      <c:catAx>
        <c:axId val="531385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4E3F4"/>
            </a:solidFill>
            <a:round/>
          </a:ln>
        </c:spPr>
        <c:txPr>
          <a:bodyPr rot="-5400000"/>
          <a:lstStyle/>
          <a:p>
            <a:pPr>
              <a:defRPr sz="900" b="0" strike="noStrike" spc="-1">
                <a:solidFill>
                  <a:srgbClr val="1F497D"/>
                </a:solidFill>
                <a:latin typeface="Calibri"/>
              </a:defRPr>
            </a:pPr>
            <a:endParaRPr lang="fi-FI"/>
          </a:p>
        </c:txPr>
        <c:crossAx val="61872292"/>
        <c:crosses val="autoZero"/>
        <c:auto val="1"/>
        <c:lblAlgn val="ctr"/>
        <c:lblOffset val="100"/>
        <c:noMultiLvlLbl val="1"/>
      </c:catAx>
      <c:valAx>
        <c:axId val="61872292"/>
        <c:scaling>
          <c:orientation val="minMax"/>
          <c:max val="6"/>
        </c:scaling>
        <c:delete val="0"/>
        <c:axPos val="l"/>
        <c:majorGridlines>
          <c:spPr>
            <a:ln w="9360">
              <a:solidFill>
                <a:srgbClr val="D4E3F4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1F497D"/>
                </a:solidFill>
                <a:latin typeface="Calibri"/>
              </a:defRPr>
            </a:pPr>
            <a:endParaRPr lang="fi-FI"/>
          </a:p>
        </c:txPr>
        <c:crossAx val="53138501"/>
        <c:crossesAt val="1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4E3F4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24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i-FI" sz="2400" b="1" strike="noStrike" spc="-1">
                <a:solidFill>
                  <a:srgbClr val="000000"/>
                </a:solidFill>
                <a:latin typeface="Calibri"/>
              </a:rPr>
              <a:t>Uusien lajien lukumäärä / kunta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'kuva kunta'!$B$1:$B$1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729FCF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3F7-40DA-8620-9B5F2E438304}"/>
              </c:ext>
            </c:extLst>
          </c:dPt>
          <c:dLbls>
            <c:dLbl>
              <c:idx val="4"/>
              <c:spPr/>
              <c:txPr>
                <a:bodyPr/>
                <a:lstStyle/>
                <a:p>
                  <a:pPr>
                    <a:defRPr sz="1200" b="0" strike="noStrike" spc="-1">
                      <a:latin typeface="Arial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F7-40DA-8620-9B5F2E438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strike="noStrike" spc="-1">
                    <a:latin typeface="Arial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'kuva kunta'!$A$2:$A$21</c:f>
              <c:strCache>
                <c:ptCount val="20"/>
                <c:pt idx="0">
                  <c:v>Haapavesi</c:v>
                </c:pt>
                <c:pt idx="1">
                  <c:v>Hailuoto</c:v>
                </c:pt>
                <c:pt idx="2">
                  <c:v>Ii</c:v>
                </c:pt>
                <c:pt idx="3">
                  <c:v>Kempele</c:v>
                </c:pt>
                <c:pt idx="4">
                  <c:v>Kärsämäki</c:v>
                </c:pt>
                <c:pt idx="5">
                  <c:v>Liminka</c:v>
                </c:pt>
                <c:pt idx="6">
                  <c:v>Lumijoki</c:v>
                </c:pt>
                <c:pt idx="7">
                  <c:v>Merijärvi</c:v>
                </c:pt>
                <c:pt idx="8">
                  <c:v>Muhos</c:v>
                </c:pt>
                <c:pt idx="9">
                  <c:v>Oulainen</c:v>
                </c:pt>
                <c:pt idx="10">
                  <c:v>Oulu</c:v>
                </c:pt>
                <c:pt idx="11">
                  <c:v>Pudasjärvi</c:v>
                </c:pt>
                <c:pt idx="12">
                  <c:v>Pyhäjoki</c:v>
                </c:pt>
                <c:pt idx="13">
                  <c:v>Pyhäntä</c:v>
                </c:pt>
                <c:pt idx="14">
                  <c:v>Raahe</c:v>
                </c:pt>
                <c:pt idx="15">
                  <c:v>Siikajoki</c:v>
                </c:pt>
                <c:pt idx="16">
                  <c:v>Siikalatva</c:v>
                </c:pt>
                <c:pt idx="17">
                  <c:v>Taivalkoski</c:v>
                </c:pt>
                <c:pt idx="18">
                  <c:v>Tyrnävä</c:v>
                </c:pt>
                <c:pt idx="19">
                  <c:v>Utajärvi</c:v>
                </c:pt>
              </c:strCache>
            </c:strRef>
          </c:cat>
          <c:val>
            <c:numRef>
              <c:f>'kuva kunta'!$B$2:$B$21</c:f>
              <c:numCache>
                <c:formatCode>General</c:formatCode>
                <c:ptCount val="20"/>
                <c:pt idx="0">
                  <c:v>2</c:v>
                </c:pt>
                <c:pt idx="1">
                  <c:v>32</c:v>
                </c:pt>
                <c:pt idx="2">
                  <c:v>8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61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20</c:v>
                </c:pt>
                <c:pt idx="15">
                  <c:v>33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7-40DA-8620-9B5F2E43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655408"/>
        <c:axId val="37600841"/>
      </c:barChart>
      <c:catAx>
        <c:axId val="2765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18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37600841"/>
        <c:crosses val="autoZero"/>
        <c:auto val="1"/>
        <c:lblAlgn val="ctr"/>
        <c:lblOffset val="100"/>
        <c:noMultiLvlLbl val="1"/>
      </c:catAx>
      <c:valAx>
        <c:axId val="37600841"/>
        <c:scaling>
          <c:orientation val="minMax"/>
          <c:max val="7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27655408"/>
        <c:crossesAt val="1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title>
      <c:tx>
        <c:rich>
          <a:bodyPr rot="0"/>
          <a:lstStyle/>
          <a:p>
            <a:pPr>
              <a:defRPr sz="2400" b="1" strike="noStrike" spc="-1">
                <a:solidFill>
                  <a:srgbClr val="000000"/>
                </a:solidFill>
                <a:latin typeface="Calibri"/>
              </a:defRPr>
            </a:pPr>
            <a:r>
              <a:rPr sz="2400" b="1" strike="noStrike" spc="-1">
                <a:solidFill>
                  <a:srgbClr val="000000"/>
                </a:solidFill>
                <a:latin typeface="Calibri"/>
              </a:rPr>
              <a:t>Uusien lajien lukumäärä / vuosi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4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Sarake 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44"/>
                      <c:pt idx="0">
                        <c:v>1975</c:v>
                      </c:pt>
                      <c:pt idx="1">
                        <c:v>1976</c:v>
                      </c:pt>
                      <c:pt idx="2">
                        <c:v>1977</c:v>
                      </c:pt>
                      <c:pt idx="3">
                        <c:v>1978</c:v>
                      </c:pt>
                      <c:pt idx="4">
                        <c:v>1979</c:v>
                      </c:pt>
                      <c:pt idx="5">
                        <c:v>1980</c:v>
                      </c:pt>
                      <c:pt idx="6">
                        <c:v>1981</c:v>
                      </c:pt>
                      <c:pt idx="7">
                        <c:v>1982</c:v>
                      </c:pt>
                      <c:pt idx="8">
                        <c:v>1983</c:v>
                      </c:pt>
                      <c:pt idx="9">
                        <c:v>1984</c:v>
                      </c:pt>
                      <c:pt idx="10">
                        <c:v>1985</c:v>
                      </c:pt>
                      <c:pt idx="11">
                        <c:v>1986</c:v>
                      </c:pt>
                      <c:pt idx="12">
                        <c:v>1987</c:v>
                      </c:pt>
                      <c:pt idx="13">
                        <c:v>1988</c:v>
                      </c:pt>
                      <c:pt idx="14">
                        <c:v>1989</c:v>
                      </c:pt>
                      <c:pt idx="15">
                        <c:v>1990</c:v>
                      </c:pt>
                      <c:pt idx="16">
                        <c:v>1991</c:v>
                      </c:pt>
                      <c:pt idx="17">
                        <c:v>1992</c:v>
                      </c:pt>
                      <c:pt idx="18">
                        <c:v>1993</c:v>
                      </c:pt>
                      <c:pt idx="19">
                        <c:v>1994</c:v>
                      </c:pt>
                      <c:pt idx="20">
                        <c:v>1995</c:v>
                      </c:pt>
                      <c:pt idx="21">
                        <c:v>1996</c:v>
                      </c:pt>
                      <c:pt idx="22">
                        <c:v>1997</c:v>
                      </c:pt>
                      <c:pt idx="23">
                        <c:v>1998</c:v>
                      </c:pt>
                      <c:pt idx="24">
                        <c:v>1999</c:v>
                      </c:pt>
                      <c:pt idx="25">
                        <c:v>2000</c:v>
                      </c:pt>
                      <c:pt idx="26">
                        <c:v>2001</c:v>
                      </c:pt>
                      <c:pt idx="27">
                        <c:v>2002</c:v>
                      </c:pt>
                      <c:pt idx="28">
                        <c:v>2003</c:v>
                      </c:pt>
                      <c:pt idx="29">
                        <c:v>2004</c:v>
                      </c:pt>
                      <c:pt idx="30">
                        <c:v>2005</c:v>
                      </c:pt>
                      <c:pt idx="31">
                        <c:v>2006</c:v>
                      </c:pt>
                      <c:pt idx="32">
                        <c:v>2007</c:v>
                      </c:pt>
                      <c:pt idx="33">
                        <c:v>2008</c:v>
                      </c:pt>
                      <c:pt idx="34">
                        <c:v>2009</c:v>
                      </c:pt>
                      <c:pt idx="35">
                        <c:v>2010</c:v>
                      </c:pt>
                      <c:pt idx="36">
                        <c:v>2011</c:v>
                      </c:pt>
                      <c:pt idx="37">
                        <c:v>2012</c:v>
                      </c:pt>
                      <c:pt idx="38">
                        <c:v>2013</c:v>
                      </c:pt>
                      <c:pt idx="39">
                        <c:v>2014</c:v>
                      </c:pt>
                      <c:pt idx="40">
                        <c:v>2015</c:v>
                      </c:pt>
                      <c:pt idx="41">
                        <c:v>2016</c:v>
                      </c:pt>
                      <c:pt idx="42">
                        <c:v>2017</c:v>
                      </c:pt>
                      <c:pt idx="43">
                        <c:v>2018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478-4A86-B854-CC995EDEC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504"/>
        <c:axId val="30391466"/>
      </c:barChart>
      <c:catAx>
        <c:axId val="18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5400000"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30391466"/>
        <c:crosses val="autoZero"/>
        <c:auto val="1"/>
        <c:lblAlgn val="ctr"/>
        <c:lblOffset val="100"/>
        <c:noMultiLvlLbl val="1"/>
      </c:catAx>
      <c:valAx>
        <c:axId val="30391466"/>
        <c:scaling>
          <c:orientation val="minMax"/>
          <c:max val="6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rgbClr val="000000"/>
                </a:solidFill>
                <a:latin typeface="Calibri"/>
              </a:defRPr>
            </a:pPr>
            <a:endParaRPr lang="fi-FI"/>
          </a:p>
        </c:txPr>
        <c:crossAx val="189350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406441</xdr:colOff>
      <xdr:row>1</xdr:row>
      <xdr:rowOff>70560</xdr:rowOff>
    </xdr:from>
    <xdr:to>
      <xdr:col>14</xdr:col>
      <xdr:colOff>595313</xdr:colOff>
      <xdr:row>28</xdr:row>
      <xdr:rowOff>35719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444600</xdr:colOff>
      <xdr:row>44</xdr:row>
      <xdr:rowOff>19440</xdr:rowOff>
    </xdr:from>
    <xdr:to>
      <xdr:col>19</xdr:col>
      <xdr:colOff>565920</xdr:colOff>
      <xdr:row>80</xdr:row>
      <xdr:rowOff>74160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126360</xdr:colOff>
      <xdr:row>2</xdr:row>
      <xdr:rowOff>133920</xdr:rowOff>
    </xdr:from>
    <xdr:to>
      <xdr:col>15</xdr:col>
      <xdr:colOff>411480</xdr:colOff>
      <xdr:row>22</xdr:row>
      <xdr:rowOff>91440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406800</xdr:colOff>
      <xdr:row>1</xdr:row>
      <xdr:rowOff>70560</xdr:rowOff>
    </xdr:from>
    <xdr:to>
      <xdr:col>16</xdr:col>
      <xdr:colOff>238125</xdr:colOff>
      <xdr:row>34</xdr:row>
      <xdr:rowOff>11906</xdr:rowOff>
    </xdr:to>
    <xdr:graphicFrame macro="">
      <xdr:nvGraphicFramePr>
        <xdr:cNvPr id="3" name="Kaavi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444960</xdr:colOff>
      <xdr:row>51</xdr:row>
      <xdr:rowOff>19800</xdr:rowOff>
    </xdr:from>
    <xdr:to>
      <xdr:col>18</xdr:col>
      <xdr:colOff>566280</xdr:colOff>
      <xdr:row>89</xdr:row>
      <xdr:rowOff>36720</xdr:rowOff>
    </xdr:to>
    <xdr:graphicFrame macro="">
      <xdr:nvGraphicFramePr>
        <xdr:cNvPr id="4" name="Kaavi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01"/>
  <sheetViews>
    <sheetView tabSelected="1" zoomScale="80" zoomScaleNormal="80" workbookViewId="0">
      <selection activeCell="A2" sqref="A2:XFD3"/>
    </sheetView>
  </sheetViews>
  <sheetFormatPr defaultColWidth="10.875" defaultRowHeight="15.75" x14ac:dyDescent="0.25"/>
  <cols>
    <col min="1" max="1" width="51.875" style="1" customWidth="1"/>
    <col min="2" max="2" width="5.5" style="2" customWidth="1"/>
    <col min="3" max="4" width="12" style="2" customWidth="1"/>
    <col min="5" max="5" width="10.375" style="1" customWidth="1"/>
    <col min="6" max="6" width="24.125" style="1" customWidth="1"/>
    <col min="7" max="1024" width="10.875" style="1"/>
  </cols>
  <sheetData>
    <row r="1" spans="1:8" s="3" customFormat="1" ht="15" x14ac:dyDescent="0.25">
      <c r="A1" s="18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18" t="s">
        <v>5</v>
      </c>
    </row>
    <row r="2" spans="1:8" s="3" customFormat="1" ht="15" x14ac:dyDescent="0.25">
      <c r="A2" s="15" t="s">
        <v>387</v>
      </c>
      <c r="B2" s="16">
        <v>2023</v>
      </c>
      <c r="C2" s="16" t="s">
        <v>36</v>
      </c>
      <c r="D2" s="16">
        <v>6</v>
      </c>
      <c r="E2" s="17" t="s">
        <v>12</v>
      </c>
      <c r="F2" s="17" t="s">
        <v>389</v>
      </c>
    </row>
    <row r="3" spans="1:8" s="3" customFormat="1" ht="15" x14ac:dyDescent="0.25">
      <c r="A3" s="3" t="s">
        <v>390</v>
      </c>
      <c r="B3" s="16">
        <v>2023</v>
      </c>
      <c r="C3" s="16" t="s">
        <v>28</v>
      </c>
      <c r="D3" s="16">
        <v>5</v>
      </c>
      <c r="E3" s="17" t="s">
        <v>297</v>
      </c>
      <c r="F3" s="17" t="s">
        <v>388</v>
      </c>
    </row>
    <row r="4" spans="1:8" s="3" customFormat="1" ht="15" x14ac:dyDescent="0.25">
      <c r="A4" s="15" t="s">
        <v>383</v>
      </c>
      <c r="B4" s="16">
        <v>2021</v>
      </c>
      <c r="C4" s="16" t="s">
        <v>11</v>
      </c>
      <c r="D4" s="16">
        <v>9</v>
      </c>
      <c r="E4" s="17" t="s">
        <v>23</v>
      </c>
      <c r="F4" s="17" t="s">
        <v>385</v>
      </c>
    </row>
    <row r="5" spans="1:8" s="3" customFormat="1" ht="15" x14ac:dyDescent="0.25">
      <c r="A5" s="15" t="s">
        <v>364</v>
      </c>
      <c r="B5" s="16">
        <v>2021</v>
      </c>
      <c r="C5" s="16" t="s">
        <v>36</v>
      </c>
      <c r="D5" s="16">
        <v>6</v>
      </c>
      <c r="E5" s="17" t="s">
        <v>8</v>
      </c>
      <c r="F5" s="17" t="s">
        <v>93</v>
      </c>
    </row>
    <row r="6" spans="1:8" s="3" customFormat="1" ht="15" x14ac:dyDescent="0.25">
      <c r="A6" s="15" t="s">
        <v>363</v>
      </c>
      <c r="B6" s="16">
        <v>2021</v>
      </c>
      <c r="C6" s="16" t="s">
        <v>28</v>
      </c>
      <c r="D6" s="16">
        <v>5</v>
      </c>
      <c r="E6" s="17" t="s">
        <v>12</v>
      </c>
      <c r="F6" s="17" t="s">
        <v>26</v>
      </c>
    </row>
    <row r="7" spans="1:8" s="3" customFormat="1" ht="15" x14ac:dyDescent="0.25">
      <c r="A7" s="15" t="s">
        <v>362</v>
      </c>
      <c r="B7" s="16">
        <v>2021</v>
      </c>
      <c r="C7" s="16" t="s">
        <v>28</v>
      </c>
      <c r="D7" s="16">
        <v>5</v>
      </c>
      <c r="E7" s="17" t="s">
        <v>136</v>
      </c>
      <c r="F7" s="17" t="s">
        <v>365</v>
      </c>
    </row>
    <row r="8" spans="1:8" x14ac:dyDescent="0.25">
      <c r="A8" s="3" t="s">
        <v>384</v>
      </c>
      <c r="B8" s="2">
        <v>2020</v>
      </c>
      <c r="C8" s="2" t="s">
        <v>18</v>
      </c>
      <c r="D8" s="2">
        <v>10</v>
      </c>
      <c r="E8" s="2" t="s">
        <v>8</v>
      </c>
      <c r="F8" s="1" t="s">
        <v>166</v>
      </c>
    </row>
    <row r="9" spans="1:8" x14ac:dyDescent="0.25">
      <c r="A9" s="3" t="s">
        <v>6</v>
      </c>
      <c r="B9" s="2">
        <v>2020</v>
      </c>
      <c r="C9" s="2" t="s">
        <v>7</v>
      </c>
      <c r="D9" s="2">
        <v>7</v>
      </c>
      <c r="E9" s="2" t="s">
        <v>8</v>
      </c>
      <c r="F9" s="1" t="s">
        <v>9</v>
      </c>
    </row>
    <row r="10" spans="1:8" x14ac:dyDescent="0.25">
      <c r="A10" s="15" t="s">
        <v>361</v>
      </c>
      <c r="B10" s="2">
        <v>2019</v>
      </c>
      <c r="C10" s="16" t="s">
        <v>15</v>
      </c>
      <c r="D10" s="2">
        <v>4</v>
      </c>
      <c r="E10" s="16" t="s">
        <v>358</v>
      </c>
      <c r="F10" s="17" t="s">
        <v>366</v>
      </c>
    </row>
    <row r="11" spans="1:8" s="3" customFormat="1" ht="15" x14ac:dyDescent="0.25">
      <c r="A11" s="4" t="s">
        <v>10</v>
      </c>
      <c r="B11" s="2">
        <v>2018</v>
      </c>
      <c r="C11" s="5" t="s">
        <v>11</v>
      </c>
      <c r="D11" s="5">
        <v>9</v>
      </c>
      <c r="E11" s="1" t="s">
        <v>12</v>
      </c>
      <c r="F11" s="1" t="s">
        <v>13</v>
      </c>
    </row>
    <row r="12" spans="1:8" s="3" customFormat="1" x14ac:dyDescent="0.25">
      <c r="A12" s="4" t="s">
        <v>14</v>
      </c>
      <c r="B12" s="2">
        <v>2017</v>
      </c>
      <c r="C12" s="5" t="s">
        <v>15</v>
      </c>
      <c r="D12" s="5">
        <v>4</v>
      </c>
      <c r="E12" s="1" t="s">
        <v>12</v>
      </c>
      <c r="F12" s="6" t="s">
        <v>16</v>
      </c>
    </row>
    <row r="13" spans="1:8" x14ac:dyDescent="0.25">
      <c r="A13" s="4" t="s">
        <v>17</v>
      </c>
      <c r="B13" s="2">
        <v>2016</v>
      </c>
      <c r="C13" s="2" t="s">
        <v>18</v>
      </c>
      <c r="D13" s="2">
        <v>10</v>
      </c>
      <c r="E13" s="1" t="s">
        <v>19</v>
      </c>
      <c r="F13" s="1" t="s">
        <v>20</v>
      </c>
      <c r="H13" s="7"/>
    </row>
    <row r="14" spans="1:8" x14ac:dyDescent="0.25">
      <c r="A14" s="4" t="s">
        <v>21</v>
      </c>
      <c r="B14" s="5">
        <v>2014</v>
      </c>
      <c r="C14" s="5" t="s">
        <v>22</v>
      </c>
      <c r="D14" s="5">
        <v>12</v>
      </c>
      <c r="E14" s="1" t="s">
        <v>23</v>
      </c>
      <c r="F14" s="1" t="s">
        <v>24</v>
      </c>
      <c r="H14" s="7"/>
    </row>
    <row r="15" spans="1:8" x14ac:dyDescent="0.25">
      <c r="A15" s="4" t="s">
        <v>25</v>
      </c>
      <c r="B15" s="5">
        <v>2013</v>
      </c>
      <c r="C15" s="5" t="s">
        <v>11</v>
      </c>
      <c r="D15" s="5">
        <v>9</v>
      </c>
      <c r="E15" s="1" t="s">
        <v>12</v>
      </c>
      <c r="F15" s="1" t="s">
        <v>26</v>
      </c>
      <c r="H15" s="7"/>
    </row>
    <row r="16" spans="1:8" x14ac:dyDescent="0.25">
      <c r="A16" s="4" t="s">
        <v>27</v>
      </c>
      <c r="B16" s="5">
        <v>2013</v>
      </c>
      <c r="C16" s="5" t="s">
        <v>28</v>
      </c>
      <c r="D16" s="5">
        <v>5</v>
      </c>
      <c r="E16" s="1" t="s">
        <v>29</v>
      </c>
      <c r="F16" s="1" t="s">
        <v>30</v>
      </c>
      <c r="H16" s="7"/>
    </row>
    <row r="17" spans="1:8" x14ac:dyDescent="0.25">
      <c r="A17" s="4" t="s">
        <v>31</v>
      </c>
      <c r="B17" s="5">
        <v>2011</v>
      </c>
      <c r="C17" s="5" t="s">
        <v>18</v>
      </c>
      <c r="D17" s="5">
        <v>10</v>
      </c>
      <c r="E17" s="1" t="s">
        <v>19</v>
      </c>
      <c r="F17" s="1" t="s">
        <v>32</v>
      </c>
      <c r="H17" s="7"/>
    </row>
    <row r="18" spans="1:8" x14ac:dyDescent="0.25">
      <c r="A18" s="4" t="s">
        <v>33</v>
      </c>
      <c r="B18" s="5">
        <v>2011</v>
      </c>
      <c r="C18" s="5" t="s">
        <v>18</v>
      </c>
      <c r="D18" s="5">
        <v>10</v>
      </c>
      <c r="E18" s="1" t="s">
        <v>8</v>
      </c>
      <c r="F18" s="1" t="s">
        <v>34</v>
      </c>
      <c r="H18" s="7"/>
    </row>
    <row r="19" spans="1:8" x14ac:dyDescent="0.25">
      <c r="A19" s="4" t="s">
        <v>35</v>
      </c>
      <c r="B19" s="5">
        <v>2011</v>
      </c>
      <c r="C19" s="5" t="s">
        <v>36</v>
      </c>
      <c r="D19" s="5">
        <v>6</v>
      </c>
      <c r="E19" s="1" t="s">
        <v>37</v>
      </c>
      <c r="F19" s="1" t="s">
        <v>38</v>
      </c>
      <c r="H19" s="7"/>
    </row>
    <row r="20" spans="1:8" x14ac:dyDescent="0.25">
      <c r="A20" s="4" t="s">
        <v>39</v>
      </c>
      <c r="B20" s="5">
        <v>2011</v>
      </c>
      <c r="C20" s="5" t="s">
        <v>28</v>
      </c>
      <c r="D20" s="5">
        <v>5</v>
      </c>
      <c r="E20" s="1" t="s">
        <v>37</v>
      </c>
      <c r="F20" s="1" t="s">
        <v>38</v>
      </c>
      <c r="H20" s="7"/>
    </row>
    <row r="21" spans="1:8" x14ac:dyDescent="0.25">
      <c r="A21" s="4" t="s">
        <v>40</v>
      </c>
      <c r="B21" s="5">
        <v>2010</v>
      </c>
      <c r="C21" s="5" t="s">
        <v>18</v>
      </c>
      <c r="D21" s="5">
        <v>10</v>
      </c>
      <c r="E21" s="1" t="s">
        <v>19</v>
      </c>
      <c r="F21" s="1" t="s">
        <v>41</v>
      </c>
      <c r="H21" s="7"/>
    </row>
    <row r="22" spans="1:8" x14ac:dyDescent="0.25">
      <c r="A22" s="4" t="s">
        <v>42</v>
      </c>
      <c r="B22" s="5">
        <v>2010</v>
      </c>
      <c r="C22" s="5" t="s">
        <v>36</v>
      </c>
      <c r="D22" s="5">
        <v>6</v>
      </c>
      <c r="E22" s="1" t="s">
        <v>43</v>
      </c>
      <c r="F22" s="1" t="s">
        <v>44</v>
      </c>
      <c r="H22" s="7"/>
    </row>
    <row r="23" spans="1:8" x14ac:dyDescent="0.25">
      <c r="A23" s="4" t="s">
        <v>45</v>
      </c>
      <c r="B23" s="5">
        <v>2010</v>
      </c>
      <c r="C23" s="5" t="s">
        <v>28</v>
      </c>
      <c r="D23" s="5">
        <v>5</v>
      </c>
      <c r="E23" s="1" t="s">
        <v>23</v>
      </c>
      <c r="F23" s="1" t="s">
        <v>46</v>
      </c>
      <c r="H23" s="7"/>
    </row>
    <row r="24" spans="1:8" x14ac:dyDescent="0.25">
      <c r="A24" s="4" t="s">
        <v>47</v>
      </c>
      <c r="B24" s="5">
        <v>2009</v>
      </c>
      <c r="C24" s="5" t="s">
        <v>18</v>
      </c>
      <c r="D24" s="5">
        <v>10</v>
      </c>
      <c r="E24" s="1" t="s">
        <v>23</v>
      </c>
      <c r="F24" s="1" t="s">
        <v>48</v>
      </c>
      <c r="H24" s="7"/>
    </row>
    <row r="25" spans="1:8" x14ac:dyDescent="0.25">
      <c r="A25" s="4" t="s">
        <v>49</v>
      </c>
      <c r="B25" s="5">
        <v>2008</v>
      </c>
      <c r="C25" s="5" t="s">
        <v>36</v>
      </c>
      <c r="D25" s="5">
        <v>6</v>
      </c>
      <c r="E25" s="1" t="s">
        <v>8</v>
      </c>
      <c r="F25" s="1" t="s">
        <v>50</v>
      </c>
    </row>
    <row r="26" spans="1:8" x14ac:dyDescent="0.25">
      <c r="A26" s="4" t="s">
        <v>51</v>
      </c>
      <c r="B26" s="5">
        <v>2008</v>
      </c>
      <c r="C26" s="5" t="s">
        <v>28</v>
      </c>
      <c r="D26" s="5">
        <v>5</v>
      </c>
      <c r="E26" s="1" t="s">
        <v>8</v>
      </c>
      <c r="F26" s="1" t="s">
        <v>367</v>
      </c>
    </row>
    <row r="27" spans="1:8" x14ac:dyDescent="0.25">
      <c r="A27" s="4" t="s">
        <v>52</v>
      </c>
      <c r="B27" s="5">
        <v>2007</v>
      </c>
      <c r="C27" s="5" t="s">
        <v>28</v>
      </c>
      <c r="D27" s="5">
        <v>5</v>
      </c>
      <c r="E27" s="1" t="s">
        <v>23</v>
      </c>
      <c r="F27" s="1" t="s">
        <v>53</v>
      </c>
    </row>
    <row r="28" spans="1:8" x14ac:dyDescent="0.25">
      <c r="A28" s="4" t="s">
        <v>54</v>
      </c>
      <c r="B28" s="5">
        <v>2006</v>
      </c>
      <c r="C28" s="5" t="s">
        <v>55</v>
      </c>
      <c r="D28" s="5">
        <v>11</v>
      </c>
      <c r="E28" s="1" t="s">
        <v>56</v>
      </c>
      <c r="F28" s="1" t="s">
        <v>57</v>
      </c>
    </row>
    <row r="29" spans="1:8" x14ac:dyDescent="0.25">
      <c r="A29" s="4" t="s">
        <v>58</v>
      </c>
      <c r="B29" s="5">
        <v>2006</v>
      </c>
      <c r="C29" s="5" t="s">
        <v>28</v>
      </c>
      <c r="D29" s="5">
        <v>5</v>
      </c>
      <c r="E29" s="1" t="s">
        <v>8</v>
      </c>
      <c r="F29" s="1" t="s">
        <v>59</v>
      </c>
    </row>
    <row r="30" spans="1:8" x14ac:dyDescent="0.25">
      <c r="A30" s="4" t="s">
        <v>60</v>
      </c>
      <c r="B30" s="5">
        <v>2006</v>
      </c>
      <c r="C30" s="5" t="s">
        <v>28</v>
      </c>
      <c r="D30" s="5">
        <v>5</v>
      </c>
      <c r="E30" s="1" t="s">
        <v>23</v>
      </c>
      <c r="F30" s="1" t="s">
        <v>61</v>
      </c>
    </row>
    <row r="31" spans="1:8" x14ac:dyDescent="0.25">
      <c r="A31" s="4" t="s">
        <v>62</v>
      </c>
      <c r="B31" s="5">
        <v>2005</v>
      </c>
      <c r="C31" s="5" t="s">
        <v>22</v>
      </c>
      <c r="D31" s="5">
        <v>12</v>
      </c>
      <c r="E31" s="1" t="s">
        <v>19</v>
      </c>
      <c r="F31" s="1" t="s">
        <v>63</v>
      </c>
    </row>
    <row r="32" spans="1:8" x14ac:dyDescent="0.25">
      <c r="A32" s="4" t="s">
        <v>64</v>
      </c>
      <c r="B32" s="5">
        <v>2005</v>
      </c>
      <c r="C32" s="5" t="s">
        <v>55</v>
      </c>
      <c r="D32" s="5">
        <v>11</v>
      </c>
      <c r="E32" s="1" t="s">
        <v>56</v>
      </c>
      <c r="F32" s="1" t="s">
        <v>65</v>
      </c>
    </row>
    <row r="33" spans="1:6" x14ac:dyDescent="0.25">
      <c r="A33" s="4" t="s">
        <v>66</v>
      </c>
      <c r="B33" s="5">
        <v>2005</v>
      </c>
      <c r="C33" s="5" t="s">
        <v>55</v>
      </c>
      <c r="D33" s="5">
        <v>11</v>
      </c>
      <c r="E33" s="1" t="s">
        <v>19</v>
      </c>
      <c r="F33" s="1" t="s">
        <v>67</v>
      </c>
    </row>
    <row r="34" spans="1:6" x14ac:dyDescent="0.25">
      <c r="A34" s="4" t="s">
        <v>68</v>
      </c>
      <c r="B34" s="5">
        <v>2005</v>
      </c>
      <c r="C34" s="5" t="s">
        <v>55</v>
      </c>
      <c r="D34" s="5">
        <v>11</v>
      </c>
      <c r="E34" s="1" t="s">
        <v>43</v>
      </c>
      <c r="F34" s="1" t="s">
        <v>69</v>
      </c>
    </row>
    <row r="35" spans="1:6" x14ac:dyDescent="0.25">
      <c r="A35" s="4" t="s">
        <v>70</v>
      </c>
      <c r="B35" s="5">
        <v>2005</v>
      </c>
      <c r="C35" s="5" t="s">
        <v>28</v>
      </c>
      <c r="D35" s="5">
        <v>5</v>
      </c>
      <c r="E35" s="1" t="s">
        <v>8</v>
      </c>
      <c r="F35" s="1" t="s">
        <v>368</v>
      </c>
    </row>
    <row r="36" spans="1:6" x14ac:dyDescent="0.25">
      <c r="A36" s="4" t="s">
        <v>71</v>
      </c>
      <c r="B36" s="5">
        <v>2005</v>
      </c>
      <c r="C36" s="5" t="s">
        <v>28</v>
      </c>
      <c r="D36" s="5">
        <v>5</v>
      </c>
      <c r="E36" s="1" t="s">
        <v>37</v>
      </c>
      <c r="F36" s="1" t="s">
        <v>72</v>
      </c>
    </row>
    <row r="37" spans="1:6" x14ac:dyDescent="0.25">
      <c r="A37" s="4" t="s">
        <v>73</v>
      </c>
      <c r="B37" s="5">
        <v>2004</v>
      </c>
      <c r="C37" s="5" t="s">
        <v>18</v>
      </c>
      <c r="D37" s="5">
        <v>10</v>
      </c>
      <c r="E37" s="1" t="s">
        <v>12</v>
      </c>
      <c r="F37" s="1" t="s">
        <v>74</v>
      </c>
    </row>
    <row r="38" spans="1:6" x14ac:dyDescent="0.25">
      <c r="A38" s="4" t="s">
        <v>75</v>
      </c>
      <c r="B38" s="5">
        <v>2004</v>
      </c>
      <c r="C38" s="5" t="s">
        <v>11</v>
      </c>
      <c r="D38" s="5">
        <v>9</v>
      </c>
      <c r="E38" s="1" t="s">
        <v>23</v>
      </c>
      <c r="F38" s="1" t="s">
        <v>76</v>
      </c>
    </row>
    <row r="39" spans="1:6" x14ac:dyDescent="0.25">
      <c r="A39" s="4" t="s">
        <v>77</v>
      </c>
      <c r="B39" s="5">
        <v>2004</v>
      </c>
      <c r="C39" s="5" t="s">
        <v>36</v>
      </c>
      <c r="D39" s="5">
        <v>6</v>
      </c>
      <c r="E39" s="1" t="s">
        <v>12</v>
      </c>
      <c r="F39" s="1" t="s">
        <v>26</v>
      </c>
    </row>
    <row r="40" spans="1:6" x14ac:dyDescent="0.25">
      <c r="A40" s="4" t="s">
        <v>78</v>
      </c>
      <c r="B40" s="5">
        <v>2004</v>
      </c>
      <c r="C40" s="5" t="s">
        <v>28</v>
      </c>
      <c r="D40" s="5">
        <v>5</v>
      </c>
      <c r="E40" s="1" t="s">
        <v>8</v>
      </c>
      <c r="F40" s="1" t="s">
        <v>369</v>
      </c>
    </row>
    <row r="41" spans="1:6" x14ac:dyDescent="0.25">
      <c r="A41" s="4" t="s">
        <v>79</v>
      </c>
      <c r="B41" s="5">
        <v>2004</v>
      </c>
      <c r="C41" s="5" t="s">
        <v>28</v>
      </c>
      <c r="D41" s="5">
        <v>5</v>
      </c>
      <c r="E41" s="1" t="s">
        <v>43</v>
      </c>
      <c r="F41" s="1" t="s">
        <v>80</v>
      </c>
    </row>
    <row r="42" spans="1:6" x14ac:dyDescent="0.25">
      <c r="A42" s="4" t="s">
        <v>81</v>
      </c>
      <c r="B42" s="5">
        <v>2003</v>
      </c>
      <c r="C42" s="5" t="s">
        <v>18</v>
      </c>
      <c r="D42" s="5">
        <v>10</v>
      </c>
      <c r="E42" s="1" t="s">
        <v>8</v>
      </c>
      <c r="F42" s="1" t="s">
        <v>82</v>
      </c>
    </row>
    <row r="43" spans="1:6" x14ac:dyDescent="0.25">
      <c r="A43" s="4" t="s">
        <v>83</v>
      </c>
      <c r="B43" s="5">
        <v>2002</v>
      </c>
      <c r="C43" s="5" t="s">
        <v>28</v>
      </c>
      <c r="D43" s="5">
        <v>5</v>
      </c>
      <c r="E43" s="1" t="s">
        <v>37</v>
      </c>
    </row>
    <row r="44" spans="1:6" x14ac:dyDescent="0.25">
      <c r="A44" s="4" t="s">
        <v>84</v>
      </c>
      <c r="B44" s="5">
        <v>2001</v>
      </c>
      <c r="C44" s="5" t="s">
        <v>18</v>
      </c>
      <c r="D44" s="5">
        <v>10</v>
      </c>
      <c r="E44" s="1" t="s">
        <v>29</v>
      </c>
      <c r="F44" s="1" t="s">
        <v>85</v>
      </c>
    </row>
    <row r="45" spans="1:6" x14ac:dyDescent="0.25">
      <c r="A45" s="4" t="s">
        <v>86</v>
      </c>
      <c r="B45" s="5">
        <v>2001</v>
      </c>
      <c r="C45" s="5" t="s">
        <v>87</v>
      </c>
      <c r="D45" s="5">
        <v>8</v>
      </c>
      <c r="E45" s="1" t="s">
        <v>8</v>
      </c>
      <c r="F45" s="1" t="s">
        <v>370</v>
      </c>
    </row>
    <row r="46" spans="1:6" x14ac:dyDescent="0.25">
      <c r="A46" s="4" t="s">
        <v>88</v>
      </c>
      <c r="B46" s="5">
        <v>2001</v>
      </c>
      <c r="C46" s="5" t="s">
        <v>7</v>
      </c>
      <c r="D46" s="5">
        <v>7</v>
      </c>
      <c r="E46" s="1" t="s">
        <v>12</v>
      </c>
      <c r="F46" s="1" t="s">
        <v>89</v>
      </c>
    </row>
    <row r="47" spans="1:6" x14ac:dyDescent="0.25">
      <c r="A47" s="4" t="s">
        <v>90</v>
      </c>
      <c r="B47" s="5">
        <v>2001</v>
      </c>
      <c r="C47" s="5" t="s">
        <v>36</v>
      </c>
      <c r="D47" s="5">
        <v>6</v>
      </c>
      <c r="E47" s="1" t="s">
        <v>37</v>
      </c>
      <c r="F47" s="1" t="s">
        <v>91</v>
      </c>
    </row>
    <row r="48" spans="1:6" x14ac:dyDescent="0.25">
      <c r="A48" s="4" t="s">
        <v>92</v>
      </c>
      <c r="B48" s="5">
        <v>2000</v>
      </c>
      <c r="C48" s="5" t="s">
        <v>18</v>
      </c>
      <c r="D48" s="5">
        <v>10</v>
      </c>
      <c r="E48" s="1" t="s">
        <v>8</v>
      </c>
      <c r="F48" s="1" t="s">
        <v>93</v>
      </c>
    </row>
    <row r="49" spans="1:6" x14ac:dyDescent="0.25">
      <c r="A49" s="4" t="s">
        <v>94</v>
      </c>
      <c r="B49" s="5">
        <v>2000</v>
      </c>
      <c r="C49" s="5" t="s">
        <v>36</v>
      </c>
      <c r="D49" s="5">
        <v>6</v>
      </c>
      <c r="E49" s="1" t="s">
        <v>23</v>
      </c>
      <c r="F49" s="1" t="s">
        <v>65</v>
      </c>
    </row>
    <row r="50" spans="1:6" x14ac:dyDescent="0.25">
      <c r="A50" s="4" t="s">
        <v>95</v>
      </c>
      <c r="B50" s="5">
        <v>2000</v>
      </c>
      <c r="C50" s="5" t="s">
        <v>96</v>
      </c>
      <c r="D50" s="5">
        <v>1</v>
      </c>
      <c r="E50" s="1" t="s">
        <v>19</v>
      </c>
      <c r="F50" s="1" t="s">
        <v>97</v>
      </c>
    </row>
    <row r="51" spans="1:6" x14ac:dyDescent="0.25">
      <c r="A51" s="4" t="s">
        <v>98</v>
      </c>
      <c r="B51" s="5">
        <v>1998</v>
      </c>
      <c r="C51" s="5" t="s">
        <v>11</v>
      </c>
      <c r="D51" s="5">
        <v>9</v>
      </c>
      <c r="E51" s="1" t="s">
        <v>23</v>
      </c>
      <c r="F51" s="1" t="s">
        <v>99</v>
      </c>
    </row>
    <row r="52" spans="1:6" x14ac:dyDescent="0.25">
      <c r="A52" s="4" t="s">
        <v>100</v>
      </c>
      <c r="B52" s="5">
        <v>1998</v>
      </c>
      <c r="C52" s="5" t="s">
        <v>28</v>
      </c>
      <c r="D52" s="5">
        <v>5</v>
      </c>
      <c r="E52" s="1" t="s">
        <v>8</v>
      </c>
      <c r="F52" s="1" t="s">
        <v>101</v>
      </c>
    </row>
    <row r="53" spans="1:6" x14ac:dyDescent="0.25">
      <c r="A53" s="4" t="s">
        <v>102</v>
      </c>
      <c r="B53" s="5">
        <v>1998</v>
      </c>
      <c r="C53" s="5" t="s">
        <v>15</v>
      </c>
      <c r="D53" s="5">
        <v>4</v>
      </c>
      <c r="E53" s="1" t="s">
        <v>29</v>
      </c>
      <c r="F53" s="1" t="s">
        <v>103</v>
      </c>
    </row>
    <row r="54" spans="1:6" x14ac:dyDescent="0.25">
      <c r="A54" s="4" t="s">
        <v>104</v>
      </c>
      <c r="B54" s="5">
        <v>1997</v>
      </c>
      <c r="C54" s="5" t="s">
        <v>18</v>
      </c>
      <c r="D54" s="5">
        <v>10</v>
      </c>
      <c r="E54" s="1" t="s">
        <v>8</v>
      </c>
      <c r="F54" s="1" t="s">
        <v>105</v>
      </c>
    </row>
    <row r="55" spans="1:6" x14ac:dyDescent="0.25">
      <c r="A55" s="4" t="s">
        <v>106</v>
      </c>
      <c r="B55" s="5">
        <v>1997</v>
      </c>
      <c r="C55" s="5" t="s">
        <v>28</v>
      </c>
      <c r="D55" s="5">
        <v>5</v>
      </c>
      <c r="E55" s="1" t="s">
        <v>8</v>
      </c>
      <c r="F55" s="1" t="s">
        <v>34</v>
      </c>
    </row>
    <row r="56" spans="1:6" x14ac:dyDescent="0.25">
      <c r="A56" s="4" t="s">
        <v>107</v>
      </c>
      <c r="B56" s="5">
        <v>1996</v>
      </c>
      <c r="C56" s="5" t="s">
        <v>7</v>
      </c>
      <c r="D56" s="5">
        <v>7</v>
      </c>
      <c r="E56" s="1" t="s">
        <v>108</v>
      </c>
      <c r="F56" s="1" t="s">
        <v>371</v>
      </c>
    </row>
    <row r="57" spans="1:6" x14ac:dyDescent="0.25">
      <c r="A57" s="4" t="s">
        <v>109</v>
      </c>
      <c r="B57" s="5">
        <v>1995</v>
      </c>
      <c r="C57" s="5" t="s">
        <v>55</v>
      </c>
      <c r="D57" s="5">
        <v>11</v>
      </c>
      <c r="E57" s="1" t="s">
        <v>8</v>
      </c>
      <c r="F57" s="1" t="s">
        <v>93</v>
      </c>
    </row>
    <row r="58" spans="1:6" x14ac:dyDescent="0.25">
      <c r="A58" s="4" t="s">
        <v>110</v>
      </c>
      <c r="B58" s="5">
        <v>1995</v>
      </c>
      <c r="C58" s="5" t="s">
        <v>11</v>
      </c>
      <c r="D58" s="5">
        <v>9</v>
      </c>
      <c r="E58" s="1" t="s">
        <v>43</v>
      </c>
      <c r="F58" s="1" t="s">
        <v>111</v>
      </c>
    </row>
    <row r="59" spans="1:6" x14ac:dyDescent="0.25">
      <c r="A59" s="4" t="s">
        <v>112</v>
      </c>
      <c r="B59" s="5">
        <v>1995</v>
      </c>
      <c r="C59" s="5" t="s">
        <v>87</v>
      </c>
      <c r="D59" s="5">
        <v>8</v>
      </c>
      <c r="E59" s="1" t="s">
        <v>23</v>
      </c>
      <c r="F59" s="1" t="s">
        <v>113</v>
      </c>
    </row>
    <row r="60" spans="1:6" x14ac:dyDescent="0.25">
      <c r="A60" s="4" t="s">
        <v>114</v>
      </c>
      <c r="B60" s="5">
        <v>1995</v>
      </c>
      <c r="C60" s="5" t="s">
        <v>15</v>
      </c>
      <c r="D60" s="5">
        <v>4</v>
      </c>
      <c r="E60" s="1" t="s">
        <v>8</v>
      </c>
      <c r="F60" s="1" t="s">
        <v>372</v>
      </c>
    </row>
    <row r="61" spans="1:6" x14ac:dyDescent="0.25">
      <c r="A61" s="4" t="s">
        <v>115</v>
      </c>
      <c r="B61" s="5">
        <v>1994</v>
      </c>
      <c r="C61" s="5" t="s">
        <v>7</v>
      </c>
      <c r="D61" s="5">
        <v>7</v>
      </c>
      <c r="E61" s="1" t="s">
        <v>12</v>
      </c>
      <c r="F61" s="1" t="s">
        <v>116</v>
      </c>
    </row>
    <row r="62" spans="1:6" x14ac:dyDescent="0.25">
      <c r="A62" s="4" t="s">
        <v>117</v>
      </c>
      <c r="B62" s="5">
        <v>1993</v>
      </c>
      <c r="C62" s="5" t="s">
        <v>87</v>
      </c>
      <c r="D62" s="5">
        <v>8</v>
      </c>
      <c r="E62" s="1" t="s">
        <v>12</v>
      </c>
      <c r="F62" s="1" t="s">
        <v>116</v>
      </c>
    </row>
    <row r="63" spans="1:6" x14ac:dyDescent="0.25">
      <c r="A63" s="4" t="s">
        <v>118</v>
      </c>
      <c r="B63" s="5">
        <v>1993</v>
      </c>
      <c r="C63" s="5" t="s">
        <v>7</v>
      </c>
      <c r="D63" s="5">
        <v>7</v>
      </c>
      <c r="E63" s="1" t="s">
        <v>19</v>
      </c>
      <c r="F63" s="1" t="s">
        <v>373</v>
      </c>
    </row>
    <row r="64" spans="1:6" x14ac:dyDescent="0.25">
      <c r="A64" s="4" t="s">
        <v>119</v>
      </c>
      <c r="B64" s="5">
        <v>1993</v>
      </c>
      <c r="C64" s="5" t="s">
        <v>36</v>
      </c>
      <c r="D64" s="5">
        <v>6</v>
      </c>
      <c r="E64" s="1" t="s">
        <v>120</v>
      </c>
      <c r="F64" s="1" t="s">
        <v>121</v>
      </c>
    </row>
    <row r="65" spans="1:6" x14ac:dyDescent="0.25">
      <c r="A65" s="4" t="s">
        <v>122</v>
      </c>
      <c r="B65" s="5">
        <v>1993</v>
      </c>
      <c r="C65" s="5" t="s">
        <v>36</v>
      </c>
      <c r="D65" s="5">
        <v>6</v>
      </c>
      <c r="E65" s="1" t="s">
        <v>8</v>
      </c>
      <c r="F65" s="1" t="s">
        <v>123</v>
      </c>
    </row>
    <row r="66" spans="1:6" x14ac:dyDescent="0.25">
      <c r="A66" s="4" t="s">
        <v>124</v>
      </c>
      <c r="B66" s="5">
        <v>1993</v>
      </c>
      <c r="C66" s="5" t="s">
        <v>28</v>
      </c>
      <c r="D66" s="5">
        <v>5</v>
      </c>
      <c r="E66" s="1" t="s">
        <v>56</v>
      </c>
      <c r="F66" s="1" t="s">
        <v>125</v>
      </c>
    </row>
    <row r="67" spans="1:6" x14ac:dyDescent="0.25">
      <c r="A67" s="4" t="s">
        <v>126</v>
      </c>
      <c r="B67" s="5">
        <v>1991</v>
      </c>
      <c r="C67" s="5" t="s">
        <v>18</v>
      </c>
      <c r="D67" s="5">
        <v>10</v>
      </c>
      <c r="E67" s="1" t="s">
        <v>23</v>
      </c>
      <c r="F67" s="1" t="s">
        <v>127</v>
      </c>
    </row>
    <row r="68" spans="1:6" x14ac:dyDescent="0.25">
      <c r="A68" s="4" t="s">
        <v>128</v>
      </c>
      <c r="B68" s="5">
        <v>1991</v>
      </c>
      <c r="C68" s="5" t="s">
        <v>18</v>
      </c>
      <c r="D68" s="5">
        <v>10</v>
      </c>
      <c r="E68" s="1" t="s">
        <v>23</v>
      </c>
      <c r="F68" s="1" t="s">
        <v>24</v>
      </c>
    </row>
    <row r="69" spans="1:6" x14ac:dyDescent="0.25">
      <c r="A69" s="4" t="s">
        <v>129</v>
      </c>
      <c r="B69" s="5">
        <v>1991</v>
      </c>
      <c r="C69" s="5" t="s">
        <v>11</v>
      </c>
      <c r="D69" s="5">
        <v>9</v>
      </c>
      <c r="E69" s="1" t="s">
        <v>19</v>
      </c>
      <c r="F69" s="1" t="s">
        <v>374</v>
      </c>
    </row>
    <row r="70" spans="1:6" x14ac:dyDescent="0.25">
      <c r="A70" s="4" t="s">
        <v>130</v>
      </c>
      <c r="B70" s="5">
        <v>1990</v>
      </c>
      <c r="C70" s="5" t="s">
        <v>18</v>
      </c>
      <c r="D70" s="5">
        <v>10</v>
      </c>
      <c r="E70" s="1" t="s">
        <v>19</v>
      </c>
      <c r="F70" s="1" t="s">
        <v>374</v>
      </c>
    </row>
    <row r="71" spans="1:6" x14ac:dyDescent="0.25">
      <c r="A71" s="4" t="s">
        <v>131</v>
      </c>
      <c r="B71" s="5">
        <v>1990</v>
      </c>
      <c r="C71" s="5" t="s">
        <v>28</v>
      </c>
      <c r="D71" s="5">
        <v>5</v>
      </c>
      <c r="E71" s="1" t="s">
        <v>12</v>
      </c>
      <c r="F71" s="1" t="s">
        <v>132</v>
      </c>
    </row>
    <row r="72" spans="1:6" x14ac:dyDescent="0.25">
      <c r="A72" s="4" t="s">
        <v>133</v>
      </c>
      <c r="B72" s="5">
        <v>1989</v>
      </c>
      <c r="C72" s="5" t="s">
        <v>7</v>
      </c>
      <c r="D72" s="5">
        <v>7</v>
      </c>
      <c r="E72" s="1" t="s">
        <v>12</v>
      </c>
      <c r="F72" s="1" t="s">
        <v>134</v>
      </c>
    </row>
    <row r="73" spans="1:6" x14ac:dyDescent="0.25">
      <c r="A73" s="4" t="s">
        <v>135</v>
      </c>
      <c r="B73" s="5">
        <v>1989</v>
      </c>
      <c r="C73" s="5" t="s">
        <v>36</v>
      </c>
      <c r="D73" s="5">
        <v>6</v>
      </c>
      <c r="E73" s="1" t="s">
        <v>136</v>
      </c>
      <c r="F73" s="1" t="s">
        <v>137</v>
      </c>
    </row>
    <row r="74" spans="1:6" x14ac:dyDescent="0.25">
      <c r="A74" s="4" t="s">
        <v>138</v>
      </c>
      <c r="B74" s="5">
        <v>1989</v>
      </c>
      <c r="C74" s="5" t="s">
        <v>28</v>
      </c>
      <c r="D74" s="5">
        <v>5</v>
      </c>
      <c r="E74" s="1" t="s">
        <v>19</v>
      </c>
      <c r="F74" s="1" t="s">
        <v>374</v>
      </c>
    </row>
    <row r="75" spans="1:6" x14ac:dyDescent="0.25">
      <c r="A75" s="4" t="s">
        <v>139</v>
      </c>
      <c r="B75" s="5">
        <v>1988</v>
      </c>
      <c r="C75" s="5" t="s">
        <v>7</v>
      </c>
      <c r="D75" s="5">
        <v>7</v>
      </c>
      <c r="E75" s="1" t="s">
        <v>12</v>
      </c>
      <c r="F75" s="1" t="s">
        <v>140</v>
      </c>
    </row>
    <row r="76" spans="1:6" x14ac:dyDescent="0.25">
      <c r="A76" s="4" t="s">
        <v>141</v>
      </c>
      <c r="B76" s="5">
        <v>1988</v>
      </c>
      <c r="C76" s="5" t="s">
        <v>7</v>
      </c>
      <c r="D76" s="5">
        <v>7</v>
      </c>
      <c r="E76" s="1" t="s">
        <v>8</v>
      </c>
      <c r="F76" s="1" t="s">
        <v>105</v>
      </c>
    </row>
    <row r="77" spans="1:6" x14ac:dyDescent="0.25">
      <c r="A77" s="4" t="s">
        <v>142</v>
      </c>
      <c r="B77" s="5">
        <v>1988</v>
      </c>
      <c r="C77" s="5" t="s">
        <v>36</v>
      </c>
      <c r="D77" s="5">
        <v>6</v>
      </c>
      <c r="E77" s="1" t="s">
        <v>23</v>
      </c>
      <c r="F77" s="1" t="s">
        <v>127</v>
      </c>
    </row>
    <row r="78" spans="1:6" x14ac:dyDescent="0.25">
      <c r="A78" s="4" t="s">
        <v>143</v>
      </c>
      <c r="B78" s="5">
        <v>1988</v>
      </c>
      <c r="C78" s="5" t="s">
        <v>28</v>
      </c>
      <c r="D78" s="5">
        <v>5</v>
      </c>
      <c r="E78" s="1" t="s">
        <v>37</v>
      </c>
      <c r="F78" s="1" t="s">
        <v>38</v>
      </c>
    </row>
    <row r="79" spans="1:6" x14ac:dyDescent="0.25">
      <c r="A79" s="4" t="s">
        <v>144</v>
      </c>
      <c r="B79" s="5">
        <v>1987</v>
      </c>
      <c r="C79" s="5" t="s">
        <v>18</v>
      </c>
      <c r="D79" s="5">
        <v>10</v>
      </c>
      <c r="E79" s="1" t="s">
        <v>19</v>
      </c>
      <c r="F79" s="1" t="s">
        <v>375</v>
      </c>
    </row>
    <row r="80" spans="1:6" x14ac:dyDescent="0.25">
      <c r="A80" s="4" t="s">
        <v>145</v>
      </c>
      <c r="B80" s="5">
        <v>1987</v>
      </c>
      <c r="C80" s="5" t="s">
        <v>7</v>
      </c>
      <c r="D80" s="5">
        <v>7</v>
      </c>
      <c r="E80" s="1" t="s">
        <v>8</v>
      </c>
      <c r="F80" s="1" t="s">
        <v>146</v>
      </c>
    </row>
    <row r="81" spans="1:6" x14ac:dyDescent="0.25">
      <c r="A81" s="4" t="s">
        <v>147</v>
      </c>
      <c r="B81" s="5">
        <v>1986</v>
      </c>
      <c r="C81" s="5" t="s">
        <v>36</v>
      </c>
      <c r="D81" s="5">
        <v>6</v>
      </c>
      <c r="E81" s="1" t="s">
        <v>37</v>
      </c>
      <c r="F81" s="1" t="s">
        <v>38</v>
      </c>
    </row>
    <row r="82" spans="1:6" x14ac:dyDescent="0.25">
      <c r="A82" s="4" t="s">
        <v>148</v>
      </c>
      <c r="B82" s="5">
        <v>1985</v>
      </c>
      <c r="C82" s="5" t="s">
        <v>36</v>
      </c>
      <c r="D82" s="5">
        <v>6</v>
      </c>
      <c r="E82" s="1" t="s">
        <v>23</v>
      </c>
      <c r="F82" s="1" t="s">
        <v>149</v>
      </c>
    </row>
    <row r="83" spans="1:6" x14ac:dyDescent="0.25">
      <c r="A83" s="4" t="s">
        <v>150</v>
      </c>
      <c r="B83" s="5">
        <v>1985</v>
      </c>
      <c r="C83" s="5" t="s">
        <v>28</v>
      </c>
      <c r="D83" s="5">
        <v>5</v>
      </c>
      <c r="E83" s="1" t="s">
        <v>12</v>
      </c>
      <c r="F83" s="1" t="s">
        <v>116</v>
      </c>
    </row>
    <row r="84" spans="1:6" x14ac:dyDescent="0.25">
      <c r="A84" s="4" t="s">
        <v>151</v>
      </c>
      <c r="B84" s="5">
        <v>1984</v>
      </c>
      <c r="C84" s="5" t="s">
        <v>55</v>
      </c>
      <c r="D84" s="5">
        <v>11</v>
      </c>
      <c r="E84" s="1" t="s">
        <v>8</v>
      </c>
      <c r="F84" s="1" t="s">
        <v>376</v>
      </c>
    </row>
    <row r="85" spans="1:6" x14ac:dyDescent="0.25">
      <c r="A85" s="4" t="s">
        <v>152</v>
      </c>
      <c r="B85" s="5">
        <v>1984</v>
      </c>
      <c r="C85" s="5" t="s">
        <v>28</v>
      </c>
      <c r="D85" s="5">
        <v>5</v>
      </c>
      <c r="E85" s="1" t="s">
        <v>12</v>
      </c>
      <c r="F85" s="1" t="s">
        <v>26</v>
      </c>
    </row>
    <row r="86" spans="1:6" x14ac:dyDescent="0.25">
      <c r="A86" s="4" t="s">
        <v>153</v>
      </c>
      <c r="B86" s="5">
        <v>1983</v>
      </c>
      <c r="C86" s="5" t="s">
        <v>18</v>
      </c>
      <c r="D86" s="5">
        <v>10</v>
      </c>
      <c r="E86" s="1" t="s">
        <v>23</v>
      </c>
    </row>
    <row r="87" spans="1:6" x14ac:dyDescent="0.25">
      <c r="A87" s="4" t="s">
        <v>154</v>
      </c>
      <c r="B87" s="5">
        <v>1983</v>
      </c>
      <c r="C87" s="5" t="s">
        <v>11</v>
      </c>
      <c r="D87" s="5">
        <v>9</v>
      </c>
      <c r="E87" s="1" t="s">
        <v>8</v>
      </c>
      <c r="F87" s="1" t="s">
        <v>82</v>
      </c>
    </row>
    <row r="88" spans="1:6" x14ac:dyDescent="0.25">
      <c r="A88" s="4" t="s">
        <v>155</v>
      </c>
      <c r="B88" s="5">
        <v>1983</v>
      </c>
      <c r="C88" s="5" t="s">
        <v>28</v>
      </c>
      <c r="D88" s="5">
        <v>5</v>
      </c>
      <c r="E88" s="1" t="s">
        <v>12</v>
      </c>
      <c r="F88" s="1" t="s">
        <v>116</v>
      </c>
    </row>
    <row r="89" spans="1:6" x14ac:dyDescent="0.25">
      <c r="A89" s="4" t="s">
        <v>156</v>
      </c>
      <c r="B89" s="5">
        <v>1982</v>
      </c>
      <c r="C89" s="5" t="s">
        <v>36</v>
      </c>
      <c r="D89" s="5">
        <v>6</v>
      </c>
      <c r="E89" s="1" t="s">
        <v>136</v>
      </c>
      <c r="F89" s="1" t="s">
        <v>157</v>
      </c>
    </row>
    <row r="90" spans="1:6" x14ac:dyDescent="0.25">
      <c r="A90" s="4" t="s">
        <v>158</v>
      </c>
      <c r="B90" s="5">
        <v>1982</v>
      </c>
      <c r="C90" s="5" t="s">
        <v>15</v>
      </c>
      <c r="D90" s="5">
        <v>4</v>
      </c>
      <c r="E90" s="1" t="s">
        <v>8</v>
      </c>
      <c r="F90" s="1" t="s">
        <v>159</v>
      </c>
    </row>
    <row r="91" spans="1:6" x14ac:dyDescent="0.25">
      <c r="A91" s="4" t="s">
        <v>160</v>
      </c>
      <c r="B91" s="5">
        <v>1981</v>
      </c>
      <c r="C91" s="5" t="s">
        <v>28</v>
      </c>
      <c r="D91" s="5">
        <v>5</v>
      </c>
      <c r="E91" s="1" t="s">
        <v>12</v>
      </c>
      <c r="F91" s="1" t="s">
        <v>116</v>
      </c>
    </row>
    <row r="92" spans="1:6" x14ac:dyDescent="0.25">
      <c r="A92" s="4" t="s">
        <v>161</v>
      </c>
      <c r="B92" s="5">
        <v>1981</v>
      </c>
      <c r="C92" s="5" t="s">
        <v>28</v>
      </c>
      <c r="D92" s="5">
        <v>5</v>
      </c>
      <c r="E92" s="1" t="s">
        <v>136</v>
      </c>
      <c r="F92" s="1" t="s">
        <v>157</v>
      </c>
    </row>
    <row r="93" spans="1:6" x14ac:dyDescent="0.25">
      <c r="A93" s="4" t="s">
        <v>162</v>
      </c>
      <c r="B93" s="5">
        <v>1981</v>
      </c>
      <c r="C93" s="5" t="s">
        <v>15</v>
      </c>
      <c r="D93" s="5">
        <v>4</v>
      </c>
      <c r="E93" s="1" t="s">
        <v>163</v>
      </c>
      <c r="F93" s="1" t="s">
        <v>164</v>
      </c>
    </row>
    <row r="94" spans="1:6" x14ac:dyDescent="0.25">
      <c r="A94" s="4" t="s">
        <v>165</v>
      </c>
      <c r="B94" s="5">
        <v>1980</v>
      </c>
      <c r="C94" s="5" t="s">
        <v>55</v>
      </c>
      <c r="D94" s="5">
        <v>11</v>
      </c>
      <c r="E94" s="1" t="s">
        <v>8</v>
      </c>
      <c r="F94" s="1" t="s">
        <v>166</v>
      </c>
    </row>
    <row r="95" spans="1:6" x14ac:dyDescent="0.25">
      <c r="A95" s="4" t="s">
        <v>167</v>
      </c>
      <c r="B95" s="5">
        <v>1980</v>
      </c>
      <c r="C95" s="5" t="s">
        <v>18</v>
      </c>
      <c r="D95" s="5">
        <v>10</v>
      </c>
      <c r="E95" s="1" t="s">
        <v>168</v>
      </c>
      <c r="F95" s="1" t="s">
        <v>169</v>
      </c>
    </row>
    <row r="96" spans="1:6" x14ac:dyDescent="0.25">
      <c r="A96" s="4" t="s">
        <v>170</v>
      </c>
      <c r="B96" s="5">
        <v>1980</v>
      </c>
      <c r="C96" s="5" t="s">
        <v>7</v>
      </c>
      <c r="D96" s="5">
        <v>7</v>
      </c>
      <c r="E96" s="1" t="s">
        <v>23</v>
      </c>
      <c r="F96" s="1" t="s">
        <v>171</v>
      </c>
    </row>
    <row r="97" spans="1:6" x14ac:dyDescent="0.25">
      <c r="A97" s="4" t="s">
        <v>172</v>
      </c>
      <c r="B97" s="5">
        <v>1980</v>
      </c>
      <c r="C97" s="5" t="s">
        <v>28</v>
      </c>
      <c r="D97" s="5">
        <v>5</v>
      </c>
      <c r="E97" s="1" t="s">
        <v>12</v>
      </c>
      <c r="F97" s="1" t="s">
        <v>173</v>
      </c>
    </row>
    <row r="98" spans="1:6" x14ac:dyDescent="0.25">
      <c r="A98" s="4" t="s">
        <v>174</v>
      </c>
      <c r="B98" s="5">
        <v>1980</v>
      </c>
      <c r="C98" s="5" t="s">
        <v>28</v>
      </c>
      <c r="D98" s="5">
        <v>5</v>
      </c>
      <c r="E98" s="1" t="s">
        <v>12</v>
      </c>
      <c r="F98" s="1" t="s">
        <v>116</v>
      </c>
    </row>
    <row r="99" spans="1:6" x14ac:dyDescent="0.25">
      <c r="A99" s="4" t="s">
        <v>175</v>
      </c>
      <c r="B99" s="5">
        <v>1979</v>
      </c>
      <c r="C99" s="5" t="s">
        <v>36</v>
      </c>
      <c r="D99" s="5">
        <v>6</v>
      </c>
      <c r="E99" s="1" t="s">
        <v>12</v>
      </c>
      <c r="F99" s="1" t="s">
        <v>176</v>
      </c>
    </row>
    <row r="100" spans="1:6" x14ac:dyDescent="0.25">
      <c r="A100" s="4" t="s">
        <v>177</v>
      </c>
      <c r="B100" s="5">
        <v>1978</v>
      </c>
      <c r="C100" s="5" t="s">
        <v>18</v>
      </c>
      <c r="D100" s="5">
        <v>10</v>
      </c>
      <c r="E100" s="1" t="s">
        <v>8</v>
      </c>
      <c r="F100" s="1" t="s">
        <v>178</v>
      </c>
    </row>
    <row r="101" spans="1:6" x14ac:dyDescent="0.25">
      <c r="A101" s="4" t="s">
        <v>179</v>
      </c>
      <c r="B101" s="5">
        <v>1978</v>
      </c>
      <c r="C101" s="5" t="s">
        <v>7</v>
      </c>
      <c r="D101" s="5">
        <v>7</v>
      </c>
      <c r="E101" s="1" t="s">
        <v>180</v>
      </c>
      <c r="F101" s="1" t="s">
        <v>181</v>
      </c>
    </row>
    <row r="102" spans="1:6" x14ac:dyDescent="0.25">
      <c r="A102" s="4" t="s">
        <v>182</v>
      </c>
      <c r="B102" s="5">
        <v>1978</v>
      </c>
      <c r="C102" s="5" t="s">
        <v>36</v>
      </c>
      <c r="D102" s="5">
        <v>6</v>
      </c>
      <c r="E102" s="1" t="s">
        <v>12</v>
      </c>
      <c r="F102" s="1" t="s">
        <v>116</v>
      </c>
    </row>
    <row r="103" spans="1:6" x14ac:dyDescent="0.25">
      <c r="A103" s="4" t="s">
        <v>183</v>
      </c>
      <c r="B103" s="5">
        <v>1978</v>
      </c>
      <c r="C103" s="5" t="s">
        <v>184</v>
      </c>
      <c r="D103" s="5">
        <v>3</v>
      </c>
      <c r="E103" s="1" t="s">
        <v>8</v>
      </c>
      <c r="F103" s="1" t="s">
        <v>93</v>
      </c>
    </row>
    <row r="104" spans="1:6" x14ac:dyDescent="0.25">
      <c r="A104" s="4" t="s">
        <v>185</v>
      </c>
      <c r="B104" s="5">
        <v>1977</v>
      </c>
      <c r="C104" s="5" t="s">
        <v>18</v>
      </c>
      <c r="D104" s="5">
        <v>10</v>
      </c>
      <c r="E104" s="1" t="s">
        <v>19</v>
      </c>
      <c r="F104" s="1" t="s">
        <v>186</v>
      </c>
    </row>
    <row r="105" spans="1:6" x14ac:dyDescent="0.25">
      <c r="A105" s="4" t="s">
        <v>187</v>
      </c>
      <c r="B105" s="5">
        <v>1977</v>
      </c>
      <c r="C105" s="5" t="s">
        <v>11</v>
      </c>
      <c r="D105" s="5">
        <v>9</v>
      </c>
      <c r="E105" s="1" t="s">
        <v>12</v>
      </c>
      <c r="F105" s="1" t="s">
        <v>116</v>
      </c>
    </row>
    <row r="106" spans="1:6" x14ac:dyDescent="0.25">
      <c r="A106" s="4" t="s">
        <v>188</v>
      </c>
      <c r="B106" s="5">
        <v>1977</v>
      </c>
      <c r="C106" s="5" t="s">
        <v>7</v>
      </c>
      <c r="D106" s="5">
        <v>7</v>
      </c>
      <c r="E106" s="1" t="s">
        <v>19</v>
      </c>
      <c r="F106" s="1" t="s">
        <v>377</v>
      </c>
    </row>
    <row r="107" spans="1:6" x14ac:dyDescent="0.25">
      <c r="A107" s="4" t="s">
        <v>189</v>
      </c>
      <c r="B107" s="5">
        <v>1976</v>
      </c>
      <c r="C107" s="5" t="s">
        <v>18</v>
      </c>
      <c r="D107" s="5">
        <v>10</v>
      </c>
      <c r="E107" s="1" t="s">
        <v>19</v>
      </c>
      <c r="F107" s="1" t="s">
        <v>97</v>
      </c>
    </row>
    <row r="108" spans="1:6" x14ac:dyDescent="0.25">
      <c r="A108" s="4" t="s">
        <v>190</v>
      </c>
      <c r="B108" s="5">
        <v>1976</v>
      </c>
      <c r="C108" s="5" t="s">
        <v>7</v>
      </c>
      <c r="D108" s="5">
        <v>7</v>
      </c>
      <c r="E108" s="1" t="s">
        <v>12</v>
      </c>
      <c r="F108" s="1" t="s">
        <v>116</v>
      </c>
    </row>
    <row r="109" spans="1:6" x14ac:dyDescent="0.25">
      <c r="A109" s="4" t="s">
        <v>191</v>
      </c>
      <c r="B109" s="5">
        <v>1976</v>
      </c>
      <c r="C109" s="5" t="s">
        <v>36</v>
      </c>
      <c r="D109" s="5">
        <v>6</v>
      </c>
      <c r="E109" s="1" t="s">
        <v>12</v>
      </c>
      <c r="F109" s="1" t="s">
        <v>116</v>
      </c>
    </row>
    <row r="110" spans="1:6" x14ac:dyDescent="0.25">
      <c r="A110" s="4" t="s">
        <v>192</v>
      </c>
      <c r="B110" s="5">
        <v>1976</v>
      </c>
      <c r="C110" s="5" t="s">
        <v>28</v>
      </c>
      <c r="D110" s="5">
        <v>5</v>
      </c>
      <c r="E110" s="1" t="s">
        <v>12</v>
      </c>
      <c r="F110" s="1" t="s">
        <v>193</v>
      </c>
    </row>
    <row r="111" spans="1:6" x14ac:dyDescent="0.25">
      <c r="A111" s="4" t="s">
        <v>194</v>
      </c>
      <c r="B111" s="5">
        <v>1976</v>
      </c>
      <c r="C111" s="5" t="s">
        <v>28</v>
      </c>
      <c r="D111" s="5">
        <v>5</v>
      </c>
      <c r="E111" s="1" t="s">
        <v>23</v>
      </c>
      <c r="F111" s="1" t="s">
        <v>195</v>
      </c>
    </row>
    <row r="112" spans="1:6" x14ac:dyDescent="0.25">
      <c r="A112" s="4" t="s">
        <v>196</v>
      </c>
      <c r="B112" s="5">
        <v>1975</v>
      </c>
      <c r="C112" s="5" t="s">
        <v>55</v>
      </c>
      <c r="D112" s="5">
        <v>11</v>
      </c>
      <c r="E112" s="1" t="s">
        <v>19</v>
      </c>
      <c r="F112" s="1" t="s">
        <v>97</v>
      </c>
    </row>
    <row r="113" spans="1:17" x14ac:dyDescent="0.25">
      <c r="A113" s="4" t="s">
        <v>197</v>
      </c>
      <c r="B113" s="5">
        <v>1975</v>
      </c>
      <c r="C113" s="5" t="s">
        <v>11</v>
      </c>
      <c r="D113" s="5">
        <v>9</v>
      </c>
      <c r="E113" s="1" t="s">
        <v>23</v>
      </c>
      <c r="F113" s="1" t="s">
        <v>198</v>
      </c>
    </row>
    <row r="114" spans="1:17" x14ac:dyDescent="0.25">
      <c r="A114" s="4" t="s">
        <v>199</v>
      </c>
      <c r="B114" s="5">
        <v>1974</v>
      </c>
      <c r="C114" s="5" t="s">
        <v>18</v>
      </c>
      <c r="D114" s="5">
        <v>10</v>
      </c>
      <c r="E114" s="1" t="s">
        <v>8</v>
      </c>
      <c r="F114" s="1" t="s">
        <v>200</v>
      </c>
    </row>
    <row r="115" spans="1:17" x14ac:dyDescent="0.25">
      <c r="A115" s="4" t="s">
        <v>201</v>
      </c>
      <c r="B115" s="5">
        <v>1974</v>
      </c>
      <c r="C115" s="5" t="s">
        <v>28</v>
      </c>
      <c r="D115" s="5">
        <v>5</v>
      </c>
      <c r="E115" s="1" t="s">
        <v>23</v>
      </c>
      <c r="F115" s="1" t="s">
        <v>202</v>
      </c>
    </row>
    <row r="116" spans="1:17" x14ac:dyDescent="0.25">
      <c r="A116" s="4" t="s">
        <v>203</v>
      </c>
      <c r="B116" s="5">
        <v>1974</v>
      </c>
      <c r="C116" s="5"/>
      <c r="D116" s="5"/>
      <c r="E116" s="1" t="s">
        <v>19</v>
      </c>
    </row>
    <row r="117" spans="1:17" x14ac:dyDescent="0.25">
      <c r="A117" s="4" t="s">
        <v>204</v>
      </c>
      <c r="B117" s="5">
        <v>1973</v>
      </c>
      <c r="C117" s="5" t="s">
        <v>7</v>
      </c>
      <c r="D117" s="5">
        <v>7</v>
      </c>
      <c r="E117" s="1" t="s">
        <v>136</v>
      </c>
      <c r="F117" s="1" t="s">
        <v>205</v>
      </c>
    </row>
    <row r="118" spans="1:17" x14ac:dyDescent="0.25">
      <c r="A118" s="4" t="s">
        <v>206</v>
      </c>
      <c r="B118" s="5">
        <v>1973</v>
      </c>
      <c r="C118" s="5"/>
      <c r="D118" s="5"/>
      <c r="E118" s="1" t="s">
        <v>136</v>
      </c>
      <c r="F118" s="1" t="s">
        <v>205</v>
      </c>
    </row>
    <row r="119" spans="1:17" x14ac:dyDescent="0.25">
      <c r="A119" s="4" t="s">
        <v>207</v>
      </c>
      <c r="B119" s="5">
        <v>1971</v>
      </c>
      <c r="C119" s="5" t="s">
        <v>87</v>
      </c>
      <c r="D119" s="5">
        <v>8</v>
      </c>
      <c r="E119" s="1" t="s">
        <v>23</v>
      </c>
      <c r="F119" s="1" t="s">
        <v>24</v>
      </c>
    </row>
    <row r="120" spans="1:17" x14ac:dyDescent="0.25">
      <c r="A120" s="4" t="s">
        <v>208</v>
      </c>
      <c r="B120" s="5">
        <v>1970</v>
      </c>
      <c r="C120" s="5" t="s">
        <v>87</v>
      </c>
      <c r="D120" s="5">
        <v>8</v>
      </c>
      <c r="E120" s="1" t="s">
        <v>12</v>
      </c>
      <c r="F120" s="1" t="s">
        <v>116</v>
      </c>
    </row>
    <row r="121" spans="1:17" x14ac:dyDescent="0.25">
      <c r="A121" s="4" t="s">
        <v>209</v>
      </c>
      <c r="B121" s="5">
        <v>1970</v>
      </c>
      <c r="C121" s="5" t="s">
        <v>36</v>
      </c>
      <c r="D121" s="5">
        <v>6</v>
      </c>
      <c r="E121" s="1" t="s">
        <v>12</v>
      </c>
      <c r="F121" s="1" t="s">
        <v>116</v>
      </c>
    </row>
    <row r="122" spans="1:17" x14ac:dyDescent="0.25">
      <c r="A122" s="4" t="s">
        <v>210</v>
      </c>
      <c r="B122" s="5">
        <v>1968</v>
      </c>
      <c r="C122" s="5" t="s">
        <v>55</v>
      </c>
      <c r="D122" s="5">
        <v>11</v>
      </c>
      <c r="E122" s="1" t="s">
        <v>108</v>
      </c>
      <c r="F122" s="1" t="s">
        <v>378</v>
      </c>
    </row>
    <row r="123" spans="1:17" x14ac:dyDescent="0.25">
      <c r="A123" s="4" t="s">
        <v>211</v>
      </c>
      <c r="B123" s="5">
        <v>1967</v>
      </c>
      <c r="C123" s="5" t="s">
        <v>11</v>
      </c>
      <c r="D123" s="5">
        <v>9</v>
      </c>
      <c r="E123" s="1" t="s">
        <v>12</v>
      </c>
      <c r="F123" s="1" t="s">
        <v>116</v>
      </c>
    </row>
    <row r="124" spans="1:17" x14ac:dyDescent="0.25">
      <c r="A124" s="4" t="s">
        <v>212</v>
      </c>
      <c r="B124" s="5">
        <v>1967</v>
      </c>
      <c r="C124" s="5" t="s">
        <v>87</v>
      </c>
      <c r="D124" s="5">
        <v>8</v>
      </c>
      <c r="E124" s="1" t="s">
        <v>23</v>
      </c>
      <c r="F124" s="1" t="s">
        <v>32</v>
      </c>
      <c r="Q124" s="1" t="s">
        <v>213</v>
      </c>
    </row>
    <row r="125" spans="1:17" x14ac:dyDescent="0.25">
      <c r="A125" s="4" t="s">
        <v>214</v>
      </c>
      <c r="B125" s="5">
        <v>1967</v>
      </c>
      <c r="C125" s="5" t="s">
        <v>7</v>
      </c>
      <c r="D125" s="5">
        <v>7</v>
      </c>
      <c r="E125" s="1" t="s">
        <v>8</v>
      </c>
      <c r="F125" s="1" t="s">
        <v>50</v>
      </c>
    </row>
    <row r="126" spans="1:17" x14ac:dyDescent="0.25">
      <c r="A126" s="4" t="s">
        <v>215</v>
      </c>
      <c r="B126" s="5">
        <v>1967</v>
      </c>
      <c r="C126" s="5" t="s">
        <v>28</v>
      </c>
      <c r="D126" s="5">
        <v>5</v>
      </c>
      <c r="E126" s="1" t="s">
        <v>12</v>
      </c>
      <c r="F126" s="1" t="s">
        <v>134</v>
      </c>
    </row>
    <row r="127" spans="1:17" x14ac:dyDescent="0.25">
      <c r="A127" s="4" t="s">
        <v>216</v>
      </c>
      <c r="B127" s="5">
        <v>1967</v>
      </c>
      <c r="C127" s="5" t="s">
        <v>28</v>
      </c>
      <c r="D127" s="5">
        <v>5</v>
      </c>
      <c r="E127" s="1" t="s">
        <v>12</v>
      </c>
      <c r="F127" s="1" t="s">
        <v>116</v>
      </c>
    </row>
    <row r="128" spans="1:17" x14ac:dyDescent="0.25">
      <c r="A128" s="4" t="s">
        <v>217</v>
      </c>
      <c r="B128" s="5">
        <v>1966</v>
      </c>
      <c r="C128" s="5" t="s">
        <v>87</v>
      </c>
      <c r="D128" s="5">
        <v>8</v>
      </c>
      <c r="E128" s="1" t="s">
        <v>12</v>
      </c>
      <c r="F128" s="1" t="s">
        <v>116</v>
      </c>
    </row>
    <row r="129" spans="1:6" x14ac:dyDescent="0.25">
      <c r="A129" s="4" t="s">
        <v>218</v>
      </c>
      <c r="B129" s="5">
        <v>1966</v>
      </c>
      <c r="C129" s="5" t="s">
        <v>36</v>
      </c>
      <c r="D129" s="5">
        <v>6</v>
      </c>
      <c r="E129" s="1" t="s">
        <v>8</v>
      </c>
    </row>
    <row r="130" spans="1:6" x14ac:dyDescent="0.25">
      <c r="A130" s="4" t="s">
        <v>219</v>
      </c>
      <c r="B130" s="5">
        <v>1965</v>
      </c>
      <c r="C130" s="5" t="s">
        <v>36</v>
      </c>
      <c r="D130" s="5">
        <v>6</v>
      </c>
      <c r="E130" s="1" t="s">
        <v>163</v>
      </c>
      <c r="F130" s="1" t="s">
        <v>220</v>
      </c>
    </row>
    <row r="131" spans="1:6" x14ac:dyDescent="0.25">
      <c r="A131" s="4" t="s">
        <v>221</v>
      </c>
      <c r="B131" s="5">
        <v>1962</v>
      </c>
      <c r="C131" s="5" t="s">
        <v>22</v>
      </c>
      <c r="D131" s="5">
        <v>12</v>
      </c>
      <c r="E131" s="1" t="s">
        <v>29</v>
      </c>
    </row>
    <row r="132" spans="1:6" x14ac:dyDescent="0.25">
      <c r="A132" s="4" t="s">
        <v>222</v>
      </c>
      <c r="B132" s="5">
        <v>1962</v>
      </c>
      <c r="C132" s="5" t="s">
        <v>36</v>
      </c>
      <c r="D132" s="5">
        <v>6</v>
      </c>
      <c r="E132" s="1" t="s">
        <v>8</v>
      </c>
      <c r="F132" s="1" t="s">
        <v>166</v>
      </c>
    </row>
    <row r="133" spans="1:6" x14ac:dyDescent="0.25">
      <c r="A133" s="4" t="s">
        <v>223</v>
      </c>
      <c r="B133" s="5">
        <v>1961</v>
      </c>
      <c r="C133" s="5" t="s">
        <v>11</v>
      </c>
      <c r="D133" s="5">
        <v>9</v>
      </c>
      <c r="E133" s="1" t="s">
        <v>8</v>
      </c>
      <c r="F133" s="1" t="s">
        <v>224</v>
      </c>
    </row>
    <row r="134" spans="1:6" x14ac:dyDescent="0.25">
      <c r="A134" s="4" t="s">
        <v>225</v>
      </c>
      <c r="B134" s="5">
        <v>1960</v>
      </c>
      <c r="C134" s="5" t="s">
        <v>7</v>
      </c>
      <c r="D134" s="5">
        <v>7</v>
      </c>
      <c r="E134" s="1" t="s">
        <v>163</v>
      </c>
      <c r="F134" s="1" t="s">
        <v>220</v>
      </c>
    </row>
    <row r="135" spans="1:6" x14ac:dyDescent="0.25">
      <c r="A135" s="4" t="s">
        <v>226</v>
      </c>
      <c r="B135" s="5">
        <v>1960</v>
      </c>
      <c r="C135" s="5" t="s">
        <v>28</v>
      </c>
      <c r="D135" s="5">
        <v>5</v>
      </c>
      <c r="E135" s="1" t="s">
        <v>8</v>
      </c>
    </row>
    <row r="136" spans="1:6" x14ac:dyDescent="0.25">
      <c r="A136" s="4" t="s">
        <v>227</v>
      </c>
      <c r="B136" s="5">
        <v>1955</v>
      </c>
      <c r="C136" s="5" t="s">
        <v>87</v>
      </c>
      <c r="D136" s="5">
        <v>8</v>
      </c>
      <c r="E136" s="1" t="s">
        <v>12</v>
      </c>
      <c r="F136" s="1" t="s">
        <v>116</v>
      </c>
    </row>
    <row r="137" spans="1:6" x14ac:dyDescent="0.25">
      <c r="A137" s="4" t="s">
        <v>228</v>
      </c>
      <c r="B137" s="5">
        <v>1955</v>
      </c>
      <c r="C137" s="5" t="s">
        <v>36</v>
      </c>
      <c r="D137" s="5">
        <v>6</v>
      </c>
      <c r="E137" s="1" t="s">
        <v>8</v>
      </c>
      <c r="F137" s="1" t="s">
        <v>379</v>
      </c>
    </row>
    <row r="138" spans="1:6" x14ac:dyDescent="0.25">
      <c r="A138" s="4" t="s">
        <v>229</v>
      </c>
      <c r="B138" s="5">
        <v>1955</v>
      </c>
      <c r="C138" s="5" t="s">
        <v>28</v>
      </c>
      <c r="D138" s="5">
        <v>5</v>
      </c>
      <c r="E138" s="1" t="s">
        <v>12</v>
      </c>
      <c r="F138" s="1" t="s">
        <v>116</v>
      </c>
    </row>
    <row r="139" spans="1:6" x14ac:dyDescent="0.25">
      <c r="A139" s="4" t="s">
        <v>230</v>
      </c>
      <c r="B139" s="5">
        <v>1955</v>
      </c>
      <c r="C139" s="5"/>
      <c r="D139" s="5"/>
      <c r="E139" s="1" t="s">
        <v>23</v>
      </c>
    </row>
    <row r="140" spans="1:6" x14ac:dyDescent="0.25">
      <c r="A140" s="4" t="s">
        <v>231</v>
      </c>
      <c r="B140" s="5">
        <v>1954</v>
      </c>
      <c r="C140" s="5" t="s">
        <v>18</v>
      </c>
      <c r="D140" s="5">
        <v>10</v>
      </c>
      <c r="E140" s="1" t="s">
        <v>8</v>
      </c>
      <c r="F140" s="1" t="s">
        <v>178</v>
      </c>
    </row>
    <row r="141" spans="1:6" x14ac:dyDescent="0.25">
      <c r="A141" s="4" t="s">
        <v>232</v>
      </c>
      <c r="B141" s="5">
        <v>1954</v>
      </c>
      <c r="C141" s="5" t="s">
        <v>28</v>
      </c>
      <c r="D141" s="5">
        <v>5</v>
      </c>
      <c r="E141" s="1" t="s">
        <v>8</v>
      </c>
      <c r="F141" s="1" t="s">
        <v>224</v>
      </c>
    </row>
    <row r="142" spans="1:6" x14ac:dyDescent="0.25">
      <c r="A142" s="4" t="s">
        <v>233</v>
      </c>
      <c r="B142" s="5">
        <v>1954</v>
      </c>
      <c r="C142" s="5" t="s">
        <v>28</v>
      </c>
      <c r="D142" s="5">
        <v>5</v>
      </c>
      <c r="E142" s="1" t="s">
        <v>23</v>
      </c>
      <c r="F142" s="1" t="s">
        <v>234</v>
      </c>
    </row>
    <row r="143" spans="1:6" x14ac:dyDescent="0.25">
      <c r="A143" s="4" t="s">
        <v>235</v>
      </c>
      <c r="B143" s="5">
        <v>1954</v>
      </c>
      <c r="C143" s="5"/>
      <c r="D143" s="5"/>
      <c r="E143" s="1" t="s">
        <v>8</v>
      </c>
      <c r="F143" s="1" t="s">
        <v>236</v>
      </c>
    </row>
    <row r="144" spans="1:6" x14ac:dyDescent="0.25">
      <c r="A144" s="4" t="s">
        <v>237</v>
      </c>
      <c r="B144" s="5">
        <v>1953</v>
      </c>
      <c r="C144" s="5" t="s">
        <v>7</v>
      </c>
      <c r="D144" s="5">
        <v>7</v>
      </c>
      <c r="E144" s="1" t="s">
        <v>23</v>
      </c>
      <c r="F144" s="1" t="s">
        <v>76</v>
      </c>
    </row>
    <row r="145" spans="1:18" x14ac:dyDescent="0.25">
      <c r="A145" s="4" t="s">
        <v>238</v>
      </c>
      <c r="B145" s="5">
        <v>1953</v>
      </c>
      <c r="C145" s="5" t="s">
        <v>36</v>
      </c>
      <c r="D145" s="5">
        <v>6</v>
      </c>
      <c r="E145" s="1" t="s">
        <v>8</v>
      </c>
      <c r="F145" s="1" t="s">
        <v>239</v>
      </c>
    </row>
    <row r="146" spans="1:18" x14ac:dyDescent="0.25">
      <c r="A146" s="4" t="s">
        <v>240</v>
      </c>
      <c r="B146" s="5">
        <v>1953</v>
      </c>
      <c r="C146" s="5" t="s">
        <v>36</v>
      </c>
      <c r="D146" s="5">
        <v>6</v>
      </c>
      <c r="E146" s="1" t="s">
        <v>37</v>
      </c>
    </row>
    <row r="147" spans="1:18" x14ac:dyDescent="0.25">
      <c r="A147" s="4" t="s">
        <v>241</v>
      </c>
      <c r="B147" s="5">
        <v>1952</v>
      </c>
      <c r="C147" s="5" t="s">
        <v>87</v>
      </c>
      <c r="D147" s="5">
        <v>8</v>
      </c>
      <c r="E147" s="1" t="s">
        <v>23</v>
      </c>
      <c r="F147" s="1" t="s">
        <v>242</v>
      </c>
    </row>
    <row r="148" spans="1:18" x14ac:dyDescent="0.25">
      <c r="A148" s="4" t="s">
        <v>243</v>
      </c>
      <c r="B148" s="5">
        <v>1952</v>
      </c>
      <c r="C148" s="5" t="s">
        <v>36</v>
      </c>
      <c r="D148" s="5">
        <v>6</v>
      </c>
      <c r="E148" s="1" t="s">
        <v>23</v>
      </c>
      <c r="F148" s="1" t="s">
        <v>244</v>
      </c>
    </row>
    <row r="149" spans="1:18" x14ac:dyDescent="0.25">
      <c r="A149" s="4" t="s">
        <v>245</v>
      </c>
      <c r="B149" s="5">
        <v>1951</v>
      </c>
      <c r="C149" s="5" t="s">
        <v>87</v>
      </c>
      <c r="D149" s="5">
        <v>8</v>
      </c>
      <c r="E149" s="1" t="s">
        <v>23</v>
      </c>
      <c r="F149" s="1" t="s">
        <v>246</v>
      </c>
    </row>
    <row r="150" spans="1:18" x14ac:dyDescent="0.25">
      <c r="A150" s="4" t="s">
        <v>247</v>
      </c>
      <c r="B150" s="5">
        <v>1951</v>
      </c>
      <c r="C150" s="5" t="s">
        <v>28</v>
      </c>
      <c r="D150" s="5">
        <v>5</v>
      </c>
      <c r="E150" s="1" t="s">
        <v>8</v>
      </c>
      <c r="F150" s="1" t="s">
        <v>224</v>
      </c>
    </row>
    <row r="151" spans="1:18" x14ac:dyDescent="0.25">
      <c r="A151" s="4" t="s">
        <v>248</v>
      </c>
      <c r="B151" s="5">
        <v>1950</v>
      </c>
      <c r="C151" s="5" t="s">
        <v>28</v>
      </c>
      <c r="D151" s="5">
        <v>5</v>
      </c>
      <c r="E151" s="1" t="s">
        <v>23</v>
      </c>
      <c r="F151" s="1" t="s">
        <v>249</v>
      </c>
    </row>
    <row r="152" spans="1:18" x14ac:dyDescent="0.25">
      <c r="A152" s="4" t="s">
        <v>250</v>
      </c>
      <c r="B152" s="5">
        <v>1950</v>
      </c>
      <c r="C152" s="5" t="s">
        <v>96</v>
      </c>
      <c r="D152" s="5">
        <v>1</v>
      </c>
      <c r="E152" s="1" t="s">
        <v>56</v>
      </c>
      <c r="F152" s="1" t="s">
        <v>251</v>
      </c>
    </row>
    <row r="153" spans="1:18" x14ac:dyDescent="0.25">
      <c r="A153" s="4" t="s">
        <v>252</v>
      </c>
      <c r="B153" s="5">
        <v>1950</v>
      </c>
      <c r="C153" s="5"/>
      <c r="D153" s="5"/>
      <c r="E153" s="1" t="s">
        <v>37</v>
      </c>
    </row>
    <row r="154" spans="1:18" x14ac:dyDescent="0.25">
      <c r="A154" s="4" t="s">
        <v>253</v>
      </c>
      <c r="B154" s="5">
        <v>1949</v>
      </c>
      <c r="C154" s="5" t="s">
        <v>87</v>
      </c>
      <c r="D154" s="5">
        <v>8</v>
      </c>
      <c r="E154" s="1" t="s">
        <v>23</v>
      </c>
      <c r="F154" s="1" t="s">
        <v>254</v>
      </c>
      <c r="Q154" s="1" t="s">
        <v>255</v>
      </c>
      <c r="R154" s="1" t="s">
        <v>256</v>
      </c>
    </row>
    <row r="155" spans="1:18" x14ac:dyDescent="0.25">
      <c r="A155" s="4" t="s">
        <v>257</v>
      </c>
      <c r="B155" s="5">
        <v>1949</v>
      </c>
      <c r="C155" s="5" t="s">
        <v>7</v>
      </c>
      <c r="D155" s="5">
        <v>7</v>
      </c>
      <c r="E155" s="1" t="s">
        <v>8</v>
      </c>
      <c r="F155" s="1" t="s">
        <v>258</v>
      </c>
    </row>
    <row r="156" spans="1:18" x14ac:dyDescent="0.25">
      <c r="A156" s="4" t="s">
        <v>259</v>
      </c>
      <c r="B156" s="5">
        <v>1948</v>
      </c>
      <c r="C156" s="5" t="s">
        <v>87</v>
      </c>
      <c r="D156" s="5">
        <v>8</v>
      </c>
      <c r="E156" s="1" t="s">
        <v>8</v>
      </c>
    </row>
    <row r="157" spans="1:18" x14ac:dyDescent="0.25">
      <c r="A157" s="4" t="s">
        <v>260</v>
      </c>
      <c r="B157" s="5">
        <v>1948</v>
      </c>
      <c r="C157" s="5" t="s">
        <v>28</v>
      </c>
      <c r="D157" s="5">
        <v>5</v>
      </c>
      <c r="E157" s="1" t="s">
        <v>56</v>
      </c>
      <c r="F157" s="1" t="s">
        <v>261</v>
      </c>
    </row>
    <row r="158" spans="1:18" x14ac:dyDescent="0.25">
      <c r="A158" s="4" t="s">
        <v>262</v>
      </c>
      <c r="B158" s="5">
        <v>1948</v>
      </c>
      <c r="C158" s="5" t="s">
        <v>184</v>
      </c>
      <c r="D158" s="5">
        <v>3</v>
      </c>
      <c r="E158" s="1" t="s">
        <v>8</v>
      </c>
      <c r="F158" s="1" t="s">
        <v>263</v>
      </c>
    </row>
    <row r="159" spans="1:18" x14ac:dyDescent="0.25">
      <c r="A159" s="4" t="s">
        <v>264</v>
      </c>
      <c r="B159" s="5">
        <v>1946</v>
      </c>
      <c r="C159" s="5"/>
      <c r="D159" s="5"/>
      <c r="E159" s="1" t="s">
        <v>163</v>
      </c>
    </row>
    <row r="160" spans="1:18" x14ac:dyDescent="0.25">
      <c r="A160" s="4" t="s">
        <v>265</v>
      </c>
      <c r="B160" s="5">
        <v>1945</v>
      </c>
      <c r="C160" s="5" t="s">
        <v>266</v>
      </c>
      <c r="D160" s="5">
        <v>2</v>
      </c>
      <c r="E160" s="1" t="s">
        <v>8</v>
      </c>
      <c r="F160" s="1" t="s">
        <v>267</v>
      </c>
    </row>
    <row r="161" spans="1:21" x14ac:dyDescent="0.25">
      <c r="A161" s="4" t="s">
        <v>268</v>
      </c>
      <c r="B161" s="5">
        <v>1945</v>
      </c>
      <c r="C161" s="5"/>
      <c r="D161" s="5"/>
      <c r="E161" s="1" t="s">
        <v>163</v>
      </c>
    </row>
    <row r="162" spans="1:21" x14ac:dyDescent="0.25">
      <c r="A162" s="4" t="s">
        <v>269</v>
      </c>
      <c r="B162" s="5">
        <v>1943</v>
      </c>
      <c r="C162" s="5" t="s">
        <v>55</v>
      </c>
      <c r="D162" s="5">
        <v>11</v>
      </c>
      <c r="E162" s="1" t="s">
        <v>8</v>
      </c>
    </row>
    <row r="163" spans="1:21" x14ac:dyDescent="0.25">
      <c r="A163" s="4" t="s">
        <v>270</v>
      </c>
      <c r="B163" s="5">
        <v>1941</v>
      </c>
      <c r="C163" s="5" t="s">
        <v>36</v>
      </c>
      <c r="D163" s="5">
        <v>6</v>
      </c>
      <c r="E163" s="1" t="s">
        <v>271</v>
      </c>
    </row>
    <row r="164" spans="1:21" x14ac:dyDescent="0.25">
      <c r="A164" s="4" t="s">
        <v>272</v>
      </c>
      <c r="B164" s="5">
        <v>1940</v>
      </c>
      <c r="C164" s="5" t="s">
        <v>11</v>
      </c>
      <c r="D164" s="5">
        <v>9</v>
      </c>
      <c r="E164" s="1" t="s">
        <v>8</v>
      </c>
      <c r="Q164" s="1" t="s">
        <v>273</v>
      </c>
      <c r="R164" s="1" t="s">
        <v>274</v>
      </c>
      <c r="S164" s="1" t="s">
        <v>275</v>
      </c>
      <c r="T164" s="1" t="s">
        <v>276</v>
      </c>
      <c r="U164" s="1" t="s">
        <v>256</v>
      </c>
    </row>
    <row r="165" spans="1:21" x14ac:dyDescent="0.25">
      <c r="A165" s="4" t="s">
        <v>277</v>
      </c>
      <c r="B165" s="5">
        <v>1937</v>
      </c>
      <c r="C165" s="5" t="s">
        <v>184</v>
      </c>
      <c r="D165" s="5">
        <v>3</v>
      </c>
      <c r="E165" s="1" t="s">
        <v>8</v>
      </c>
    </row>
    <row r="166" spans="1:21" x14ac:dyDescent="0.25">
      <c r="A166" s="4" t="s">
        <v>278</v>
      </c>
      <c r="B166" s="5">
        <v>1936</v>
      </c>
      <c r="C166" s="5" t="s">
        <v>36</v>
      </c>
      <c r="D166" s="5">
        <v>6</v>
      </c>
      <c r="E166" s="1" t="s">
        <v>23</v>
      </c>
    </row>
    <row r="167" spans="1:21" x14ac:dyDescent="0.25">
      <c r="A167" s="4" t="s">
        <v>279</v>
      </c>
      <c r="B167" s="5">
        <v>1936</v>
      </c>
      <c r="C167" s="5" t="s">
        <v>184</v>
      </c>
      <c r="D167" s="5">
        <v>3</v>
      </c>
      <c r="E167" s="1" t="s">
        <v>8</v>
      </c>
    </row>
    <row r="168" spans="1:21" x14ac:dyDescent="0.25">
      <c r="A168" s="4" t="s">
        <v>280</v>
      </c>
      <c r="B168" s="5">
        <v>1936</v>
      </c>
      <c r="C168" s="5"/>
      <c r="D168" s="5"/>
      <c r="E168" s="1" t="s">
        <v>23</v>
      </c>
    </row>
    <row r="169" spans="1:21" x14ac:dyDescent="0.25">
      <c r="A169" s="4" t="s">
        <v>281</v>
      </c>
      <c r="B169" s="5">
        <v>1935</v>
      </c>
      <c r="C169" s="5" t="s">
        <v>22</v>
      </c>
      <c r="D169" s="5">
        <v>12</v>
      </c>
      <c r="E169" s="1" t="s">
        <v>8</v>
      </c>
      <c r="F169" s="1" t="s">
        <v>282</v>
      </c>
    </row>
    <row r="170" spans="1:21" x14ac:dyDescent="0.25">
      <c r="A170" s="4" t="s">
        <v>283</v>
      </c>
      <c r="B170" s="5">
        <v>1933</v>
      </c>
      <c r="C170" s="5" t="s">
        <v>28</v>
      </c>
      <c r="D170" s="5">
        <v>5</v>
      </c>
      <c r="E170" s="1" t="s">
        <v>8</v>
      </c>
      <c r="F170" s="1" t="s">
        <v>380</v>
      </c>
    </row>
    <row r="171" spans="1:21" x14ac:dyDescent="0.25">
      <c r="A171" s="4" t="s">
        <v>284</v>
      </c>
      <c r="B171" s="5">
        <v>1932</v>
      </c>
      <c r="C171" s="5" t="s">
        <v>28</v>
      </c>
      <c r="D171" s="5">
        <v>5</v>
      </c>
      <c r="E171" s="1" t="s">
        <v>19</v>
      </c>
      <c r="F171" s="1" t="s">
        <v>381</v>
      </c>
    </row>
    <row r="172" spans="1:21" x14ac:dyDescent="0.25">
      <c r="A172" s="4" t="s">
        <v>285</v>
      </c>
      <c r="B172" s="5">
        <v>1930</v>
      </c>
      <c r="C172" s="5" t="s">
        <v>87</v>
      </c>
      <c r="D172" s="5">
        <v>8</v>
      </c>
      <c r="E172" s="1" t="s">
        <v>8</v>
      </c>
      <c r="F172" s="1" t="s">
        <v>382</v>
      </c>
    </row>
    <row r="173" spans="1:21" x14ac:dyDescent="0.25">
      <c r="A173" s="4" t="s">
        <v>286</v>
      </c>
      <c r="B173" s="5">
        <v>1925</v>
      </c>
      <c r="C173" s="5" t="s">
        <v>11</v>
      </c>
      <c r="D173" s="5">
        <v>9</v>
      </c>
      <c r="E173" s="1" t="s">
        <v>8</v>
      </c>
    </row>
    <row r="174" spans="1:21" x14ac:dyDescent="0.25">
      <c r="A174" s="4" t="s">
        <v>287</v>
      </c>
      <c r="B174" s="5">
        <v>1925</v>
      </c>
      <c r="C174" s="5" t="s">
        <v>28</v>
      </c>
      <c r="D174" s="5">
        <v>5</v>
      </c>
      <c r="E174" s="1" t="s">
        <v>29</v>
      </c>
    </row>
    <row r="175" spans="1:21" x14ac:dyDescent="0.25">
      <c r="A175" s="4" t="s">
        <v>288</v>
      </c>
      <c r="B175" s="5">
        <v>1924</v>
      </c>
      <c r="C175" s="5" t="s">
        <v>22</v>
      </c>
      <c r="D175" s="5">
        <v>12</v>
      </c>
      <c r="E175" s="1" t="s">
        <v>8</v>
      </c>
    </row>
    <row r="176" spans="1:21" x14ac:dyDescent="0.25">
      <c r="A176" s="4" t="s">
        <v>289</v>
      </c>
      <c r="B176" s="5">
        <v>1924</v>
      </c>
      <c r="C176" s="5"/>
      <c r="D176" s="5"/>
      <c r="E176" s="1" t="s">
        <v>19</v>
      </c>
      <c r="F176" s="1" t="s">
        <v>290</v>
      </c>
    </row>
    <row r="177" spans="1:24" x14ac:dyDescent="0.25">
      <c r="A177" s="4" t="s">
        <v>291</v>
      </c>
      <c r="B177" s="5">
        <v>1920</v>
      </c>
      <c r="C177" s="5"/>
      <c r="D177" s="5"/>
      <c r="E177" s="1" t="s">
        <v>8</v>
      </c>
      <c r="F177" s="1" t="s">
        <v>220</v>
      </c>
      <c r="Q177" s="1" t="s">
        <v>292</v>
      </c>
      <c r="R177" s="1" t="s">
        <v>293</v>
      </c>
      <c r="S177" s="1" t="s">
        <v>294</v>
      </c>
    </row>
    <row r="178" spans="1:24" x14ac:dyDescent="0.25">
      <c r="A178" s="4" t="s">
        <v>295</v>
      </c>
      <c r="B178" s="5">
        <v>1919</v>
      </c>
      <c r="C178" s="5" t="s">
        <v>11</v>
      </c>
      <c r="D178" s="5">
        <v>9</v>
      </c>
      <c r="E178" s="1" t="s">
        <v>56</v>
      </c>
    </row>
    <row r="179" spans="1:24" x14ac:dyDescent="0.25">
      <c r="A179" s="4" t="s">
        <v>296</v>
      </c>
      <c r="B179" s="5">
        <v>1917</v>
      </c>
      <c r="C179" s="5"/>
      <c r="D179" s="5"/>
      <c r="E179" s="1" t="s">
        <v>297</v>
      </c>
    </row>
    <row r="180" spans="1:24" x14ac:dyDescent="0.25">
      <c r="A180" s="4" t="s">
        <v>298</v>
      </c>
      <c r="B180" s="5">
        <v>1915</v>
      </c>
      <c r="C180" s="5" t="s">
        <v>15</v>
      </c>
      <c r="D180" s="5">
        <v>4</v>
      </c>
      <c r="E180" s="1" t="s">
        <v>163</v>
      </c>
      <c r="Q180" s="1" t="s">
        <v>299</v>
      </c>
      <c r="R180" s="1" t="s">
        <v>300</v>
      </c>
      <c r="S180" s="1" t="s">
        <v>301</v>
      </c>
      <c r="T180" s="1" t="s">
        <v>256</v>
      </c>
    </row>
    <row r="181" spans="1:24" x14ac:dyDescent="0.25">
      <c r="A181" s="4" t="s">
        <v>302</v>
      </c>
      <c r="B181" s="5">
        <v>1914</v>
      </c>
      <c r="C181" s="5" t="s">
        <v>22</v>
      </c>
      <c r="D181" s="5">
        <v>12</v>
      </c>
      <c r="E181" s="1" t="s">
        <v>19</v>
      </c>
      <c r="F181" s="1" t="s">
        <v>303</v>
      </c>
      <c r="Q181" s="1" t="s">
        <v>304</v>
      </c>
      <c r="R181" s="1" t="s">
        <v>305</v>
      </c>
      <c r="S181" s="1" t="s">
        <v>299</v>
      </c>
      <c r="T181" s="1" t="s">
        <v>300</v>
      </c>
      <c r="U181" s="1" t="s">
        <v>301</v>
      </c>
      <c r="V181" s="1" t="s">
        <v>256</v>
      </c>
    </row>
    <row r="182" spans="1:24" x14ac:dyDescent="0.25">
      <c r="A182" s="4" t="s">
        <v>306</v>
      </c>
      <c r="B182" s="5">
        <v>1913</v>
      </c>
      <c r="C182" s="5"/>
      <c r="D182" s="5"/>
      <c r="E182" s="1" t="s">
        <v>8</v>
      </c>
      <c r="F182" s="1" t="s">
        <v>258</v>
      </c>
    </row>
    <row r="183" spans="1:24" x14ac:dyDescent="0.25">
      <c r="A183" s="4" t="s">
        <v>307</v>
      </c>
      <c r="B183" s="5">
        <v>1912</v>
      </c>
      <c r="C183" s="5" t="s">
        <v>28</v>
      </c>
      <c r="D183" s="5">
        <v>5</v>
      </c>
      <c r="E183" s="1" t="s">
        <v>37</v>
      </c>
      <c r="F183" s="1" t="s">
        <v>308</v>
      </c>
    </row>
    <row r="184" spans="1:24" x14ac:dyDescent="0.25">
      <c r="A184" s="4" t="s">
        <v>309</v>
      </c>
      <c r="B184" s="5">
        <v>1910</v>
      </c>
      <c r="C184" s="5" t="s">
        <v>36</v>
      </c>
      <c r="D184" s="5">
        <v>6</v>
      </c>
      <c r="E184" s="1" t="s">
        <v>8</v>
      </c>
      <c r="Q184" s="1" t="s">
        <v>310</v>
      </c>
      <c r="R184" s="1" t="s">
        <v>311</v>
      </c>
      <c r="S184" s="1" t="s">
        <v>312</v>
      </c>
      <c r="T184" s="1" t="s">
        <v>313</v>
      </c>
      <c r="U184" s="1" t="s">
        <v>314</v>
      </c>
      <c r="V184" s="1" t="s">
        <v>315</v>
      </c>
      <c r="W184" s="1" t="s">
        <v>316</v>
      </c>
      <c r="X184" s="1" t="s">
        <v>256</v>
      </c>
    </row>
    <row r="185" spans="1:24" x14ac:dyDescent="0.25">
      <c r="A185" s="4" t="s">
        <v>317</v>
      </c>
      <c r="B185" s="5">
        <v>1909</v>
      </c>
      <c r="C185" s="5"/>
      <c r="D185" s="5"/>
      <c r="E185" s="1" t="s">
        <v>8</v>
      </c>
    </row>
    <row r="186" spans="1:24" x14ac:dyDescent="0.25">
      <c r="A186" s="4" t="s">
        <v>318</v>
      </c>
      <c r="B186" s="5">
        <v>1908</v>
      </c>
      <c r="C186" s="5" t="s">
        <v>7</v>
      </c>
      <c r="D186" s="5">
        <v>7</v>
      </c>
      <c r="E186" s="1" t="s">
        <v>8</v>
      </c>
      <c r="F186" s="1" t="s">
        <v>258</v>
      </c>
      <c r="Q186" s="1" t="s">
        <v>319</v>
      </c>
      <c r="R186" s="1" t="s">
        <v>320</v>
      </c>
    </row>
    <row r="187" spans="1:24" x14ac:dyDescent="0.25">
      <c r="A187" s="4" t="s">
        <v>321</v>
      </c>
      <c r="B187" s="5">
        <v>1907</v>
      </c>
      <c r="C187" s="5" t="s">
        <v>11</v>
      </c>
      <c r="D187" s="5">
        <v>9</v>
      </c>
      <c r="E187" s="1" t="s">
        <v>23</v>
      </c>
    </row>
    <row r="188" spans="1:24" x14ac:dyDescent="0.25">
      <c r="A188" s="4" t="s">
        <v>322</v>
      </c>
      <c r="B188" s="5">
        <v>1902</v>
      </c>
      <c r="C188" s="5" t="s">
        <v>22</v>
      </c>
      <c r="D188" s="5">
        <v>12</v>
      </c>
      <c r="E188" s="1" t="s">
        <v>19</v>
      </c>
      <c r="F188" s="1" t="s">
        <v>323</v>
      </c>
    </row>
    <row r="189" spans="1:24" x14ac:dyDescent="0.25">
      <c r="A189" s="4" t="s">
        <v>324</v>
      </c>
      <c r="B189" s="5">
        <v>1896</v>
      </c>
      <c r="C189" s="5"/>
      <c r="D189" s="5"/>
      <c r="E189" s="1" t="s">
        <v>120</v>
      </c>
    </row>
    <row r="190" spans="1:24" x14ac:dyDescent="0.25">
      <c r="A190" s="4" t="s">
        <v>325</v>
      </c>
      <c r="B190" s="5">
        <v>1889</v>
      </c>
      <c r="C190" s="5"/>
      <c r="D190" s="5"/>
      <c r="E190" s="1" t="s">
        <v>120</v>
      </c>
      <c r="Q190" s="1" t="s">
        <v>326</v>
      </c>
      <c r="R190" s="1" t="s">
        <v>327</v>
      </c>
      <c r="S190" s="1" t="s">
        <v>328</v>
      </c>
      <c r="T190" s="1" t="s">
        <v>329</v>
      </c>
    </row>
    <row r="191" spans="1:24" x14ac:dyDescent="0.25">
      <c r="A191" s="4" t="s">
        <v>330</v>
      </c>
      <c r="B191" s="5">
        <v>1889</v>
      </c>
      <c r="C191" s="5"/>
      <c r="D191" s="5"/>
      <c r="E191" s="1" t="s">
        <v>120</v>
      </c>
      <c r="Q191" s="1" t="s">
        <v>331</v>
      </c>
    </row>
    <row r="192" spans="1:24" x14ac:dyDescent="0.25">
      <c r="A192" s="4" t="s">
        <v>332</v>
      </c>
      <c r="B192" s="5">
        <v>1886</v>
      </c>
      <c r="C192" s="5" t="s">
        <v>28</v>
      </c>
      <c r="D192" s="5">
        <v>5</v>
      </c>
      <c r="E192" s="1" t="s">
        <v>120</v>
      </c>
      <c r="Q192" s="1" t="s">
        <v>333</v>
      </c>
      <c r="R192" s="1" t="s">
        <v>334</v>
      </c>
    </row>
    <row r="193" spans="1:17" x14ac:dyDescent="0.25">
      <c r="A193" s="4" t="s">
        <v>335</v>
      </c>
      <c r="B193" s="5">
        <v>1885</v>
      </c>
      <c r="C193" s="5" t="s">
        <v>36</v>
      </c>
      <c r="D193" s="5">
        <v>6</v>
      </c>
      <c r="E193" s="1" t="s">
        <v>120</v>
      </c>
    </row>
    <row r="194" spans="1:17" x14ac:dyDescent="0.25">
      <c r="A194" s="4" t="s">
        <v>336</v>
      </c>
      <c r="B194" s="5">
        <v>1884</v>
      </c>
      <c r="C194" s="5"/>
      <c r="D194" s="5"/>
      <c r="E194" s="1" t="s">
        <v>337</v>
      </c>
    </row>
    <row r="195" spans="1:17" x14ac:dyDescent="0.25">
      <c r="A195" s="4" t="s">
        <v>338</v>
      </c>
      <c r="B195" s="5">
        <v>1879</v>
      </c>
      <c r="C195" s="5"/>
      <c r="D195" s="5"/>
      <c r="E195" s="1" t="s">
        <v>8</v>
      </c>
      <c r="F195" s="1" t="s">
        <v>258</v>
      </c>
    </row>
    <row r="196" spans="1:17" x14ac:dyDescent="0.25">
      <c r="A196" s="4" t="s">
        <v>339</v>
      </c>
      <c r="B196" s="5">
        <v>1878</v>
      </c>
      <c r="C196" s="5" t="s">
        <v>11</v>
      </c>
      <c r="D196" s="5">
        <v>9</v>
      </c>
      <c r="E196" s="1" t="s">
        <v>8</v>
      </c>
      <c r="F196" s="1" t="s">
        <v>258</v>
      </c>
      <c r="Q196" s="1" t="s">
        <v>340</v>
      </c>
    </row>
    <row r="197" spans="1:17" x14ac:dyDescent="0.25">
      <c r="A197" s="4" t="s">
        <v>341</v>
      </c>
      <c r="B197" s="5">
        <v>1868</v>
      </c>
      <c r="C197" s="5"/>
      <c r="D197" s="5"/>
      <c r="E197" s="1" t="s">
        <v>136</v>
      </c>
    </row>
    <row r="198" spans="1:17" x14ac:dyDescent="0.25">
      <c r="A198" s="4" t="s">
        <v>342</v>
      </c>
      <c r="B198" s="5">
        <v>1856</v>
      </c>
      <c r="C198" s="5"/>
      <c r="D198" s="5"/>
      <c r="E198" s="1" t="s">
        <v>8</v>
      </c>
      <c r="F198" s="1" t="s">
        <v>258</v>
      </c>
    </row>
    <row r="199" spans="1:17" x14ac:dyDescent="0.25">
      <c r="A199" s="4" t="s">
        <v>343</v>
      </c>
      <c r="B199" s="5">
        <v>1854</v>
      </c>
      <c r="C199" s="5" t="s">
        <v>28</v>
      </c>
      <c r="D199" s="5">
        <v>5</v>
      </c>
      <c r="E199" s="1" t="s">
        <v>8</v>
      </c>
    </row>
    <row r="200" spans="1:17" x14ac:dyDescent="0.25">
      <c r="A200" s="4" t="s">
        <v>344</v>
      </c>
      <c r="B200" s="5">
        <v>1853</v>
      </c>
      <c r="C200" s="5"/>
      <c r="D200" s="5"/>
      <c r="E200" s="1" t="s">
        <v>8</v>
      </c>
    </row>
    <row r="201" spans="1:17" x14ac:dyDescent="0.25">
      <c r="A201" s="4" t="s">
        <v>345</v>
      </c>
      <c r="B201" s="5">
        <v>1806</v>
      </c>
      <c r="C201" s="5" t="s">
        <v>7</v>
      </c>
      <c r="D201" s="5">
        <v>7</v>
      </c>
      <c r="E201" s="1" t="s">
        <v>136</v>
      </c>
    </row>
    <row r="202" spans="1:17" x14ac:dyDescent="0.25">
      <c r="A202" s="4"/>
    </row>
    <row r="203" spans="1:17" x14ac:dyDescent="0.25">
      <c r="A203" s="4"/>
    </row>
    <row r="204" spans="1:17" x14ac:dyDescent="0.25">
      <c r="A204" s="4"/>
    </row>
    <row r="206" spans="1:17" x14ac:dyDescent="0.25">
      <c r="A206" s="4"/>
    </row>
    <row r="207" spans="1:17" x14ac:dyDescent="0.25">
      <c r="A207" s="4"/>
    </row>
    <row r="208" spans="1:17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4" spans="1:1" x14ac:dyDescent="0.25">
      <c r="A264" s="8"/>
    </row>
    <row r="265" spans="1:1" x14ac:dyDescent="0.25">
      <c r="A265" s="8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2" spans="1:1" x14ac:dyDescent="0.25">
      <c r="A482" s="8"/>
    </row>
    <row r="483" spans="1:1" x14ac:dyDescent="0.25">
      <c r="A483" s="8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8" spans="1:1" x14ac:dyDescent="0.25">
      <c r="A528" s="8"/>
    </row>
    <row r="529" spans="1:1" x14ac:dyDescent="0.25">
      <c r="A529" s="8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2" spans="1:1" x14ac:dyDescent="0.25">
      <c r="A712" s="4"/>
    </row>
    <row r="713" spans="1:1" x14ac:dyDescent="0.25">
      <c r="A713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8" spans="1:1" x14ac:dyDescent="0.25">
      <c r="A728" s="4"/>
    </row>
    <row r="729" spans="1:1" x14ac:dyDescent="0.25">
      <c r="A729" s="4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8" spans="1:1" x14ac:dyDescent="0.25">
      <c r="A848" s="8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7" spans="1:1" x14ac:dyDescent="0.25">
      <c r="A907" s="8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8" spans="1:1" x14ac:dyDescent="0.25">
      <c r="A918" s="4"/>
    </row>
    <row r="919" spans="1:1" x14ac:dyDescent="0.25">
      <c r="A919" s="4"/>
    </row>
    <row r="921" spans="1:1" x14ac:dyDescent="0.25">
      <c r="A921" s="4"/>
    </row>
    <row r="922" spans="1:1" x14ac:dyDescent="0.25">
      <c r="A922" s="4"/>
    </row>
    <row r="924" spans="1:1" x14ac:dyDescent="0.25">
      <c r="A924" s="4"/>
    </row>
    <row r="925" spans="1:1" x14ac:dyDescent="0.25">
      <c r="A925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10" spans="1:1" x14ac:dyDescent="0.25">
      <c r="A1110" s="8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6" spans="1:1" x14ac:dyDescent="0.25">
      <c r="A1166" s="8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</sheetData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0"/>
  <sheetViews>
    <sheetView zoomScale="80" zoomScaleNormal="80" workbookViewId="0">
      <selection activeCell="B16" sqref="B16"/>
    </sheetView>
  </sheetViews>
  <sheetFormatPr defaultColWidth="11" defaultRowHeight="15.75" x14ac:dyDescent="0.25"/>
  <cols>
    <col min="1" max="1" width="6.625" customWidth="1"/>
  </cols>
  <sheetData>
    <row r="1" spans="1:3" x14ac:dyDescent="0.25">
      <c r="A1" s="9" t="s">
        <v>346</v>
      </c>
      <c r="B1" s="9" t="s">
        <v>347</v>
      </c>
      <c r="C1" s="9" t="s">
        <v>348</v>
      </c>
    </row>
    <row r="2" spans="1:3" x14ac:dyDescent="0.25">
      <c r="A2">
        <v>1</v>
      </c>
      <c r="B2" s="7" t="s">
        <v>96</v>
      </c>
      <c r="C2" s="10">
        <f>COUNTIF(DATA!D1:D1009,1)</f>
        <v>2</v>
      </c>
    </row>
    <row r="3" spans="1:3" x14ac:dyDescent="0.25">
      <c r="A3">
        <v>2</v>
      </c>
      <c r="B3" s="7" t="s">
        <v>266</v>
      </c>
      <c r="C3" s="10">
        <f>COUNTIF(DATA!D1:D1009,2)</f>
        <v>1</v>
      </c>
    </row>
    <row r="4" spans="1:3" x14ac:dyDescent="0.25">
      <c r="A4">
        <v>3</v>
      </c>
      <c r="B4" s="7" t="s">
        <v>184</v>
      </c>
      <c r="C4" s="10">
        <f>COUNTIF(DATA!D1:D1009,3)</f>
        <v>4</v>
      </c>
    </row>
    <row r="5" spans="1:3" x14ac:dyDescent="0.25">
      <c r="A5">
        <v>4</v>
      </c>
      <c r="B5" s="7" t="s">
        <v>15</v>
      </c>
      <c r="C5" s="10">
        <f>COUNTIF(DATA!D1:D1009,4)</f>
        <v>7</v>
      </c>
    </row>
    <row r="6" spans="1:3" x14ac:dyDescent="0.25">
      <c r="A6">
        <v>5</v>
      </c>
      <c r="B6" s="7" t="s">
        <v>28</v>
      </c>
      <c r="C6" s="10">
        <f>COUNTIF(DATA!D1:D1009,5)</f>
        <v>46</v>
      </c>
    </row>
    <row r="7" spans="1:3" x14ac:dyDescent="0.25">
      <c r="A7">
        <v>6</v>
      </c>
      <c r="B7" s="7" t="s">
        <v>36</v>
      </c>
      <c r="C7" s="10">
        <f>COUNTIF(DATA!D1:D1009,6)</f>
        <v>30</v>
      </c>
    </row>
    <row r="8" spans="1:3" x14ac:dyDescent="0.25">
      <c r="A8">
        <v>7</v>
      </c>
      <c r="B8" s="7" t="s">
        <v>7</v>
      </c>
      <c r="C8" s="10">
        <f>COUNTIF(DATA!D1:D1009,7)</f>
        <v>20</v>
      </c>
    </row>
    <row r="9" spans="1:3" x14ac:dyDescent="0.25">
      <c r="A9">
        <v>8</v>
      </c>
      <c r="B9" s="7" t="s">
        <v>87</v>
      </c>
      <c r="C9" s="10">
        <f>COUNTIF(DATA!D1:D1009,8)</f>
        <v>13</v>
      </c>
    </row>
    <row r="10" spans="1:3" x14ac:dyDescent="0.25">
      <c r="A10">
        <v>9</v>
      </c>
      <c r="B10" s="7" t="s">
        <v>11</v>
      </c>
      <c r="C10" s="10">
        <f>COUNTIF(DATA!D1:D1009,9)</f>
        <v>17</v>
      </c>
    </row>
    <row r="11" spans="1:3" x14ac:dyDescent="0.25">
      <c r="A11">
        <v>10</v>
      </c>
      <c r="B11" s="7" t="s">
        <v>18</v>
      </c>
      <c r="C11" s="10">
        <f>COUNTIF(DATA!D1:D1009,10)</f>
        <v>22</v>
      </c>
    </row>
    <row r="12" spans="1:3" x14ac:dyDescent="0.25">
      <c r="A12">
        <v>11</v>
      </c>
      <c r="B12" s="7" t="s">
        <v>55</v>
      </c>
      <c r="C12" s="10">
        <f>COUNTIF(DATA!D1:D1009,11)</f>
        <v>10</v>
      </c>
    </row>
    <row r="13" spans="1:3" x14ac:dyDescent="0.25">
      <c r="A13">
        <v>12</v>
      </c>
      <c r="B13" s="7" t="s">
        <v>22</v>
      </c>
      <c r="C13" s="10">
        <f>COUNTIF(DATA!D1:D1009,12)</f>
        <v>7</v>
      </c>
    </row>
    <row r="14" spans="1:3" x14ac:dyDescent="0.25">
      <c r="B14" t="s">
        <v>349</v>
      </c>
      <c r="C14">
        <f>COUNTIF(DATA!D1:D201,"")</f>
        <v>21</v>
      </c>
    </row>
    <row r="15" spans="1:3" x14ac:dyDescent="0.25">
      <c r="C15">
        <f>SUM(C2:C14)</f>
        <v>200</v>
      </c>
    </row>
    <row r="19" spans="2:2" x14ac:dyDescent="0.25">
      <c r="B19" t="s">
        <v>350</v>
      </c>
    </row>
    <row r="43" spans="2:4" x14ac:dyDescent="0.25">
      <c r="B43">
        <v>1975</v>
      </c>
      <c r="C43" s="10">
        <v>2</v>
      </c>
      <c r="D43" s="7"/>
    </row>
    <row r="44" spans="2:4" x14ac:dyDescent="0.25">
      <c r="B44">
        <v>1976</v>
      </c>
      <c r="C44" s="10">
        <v>5</v>
      </c>
      <c r="D44" s="7"/>
    </row>
    <row r="45" spans="2:4" x14ac:dyDescent="0.25">
      <c r="B45">
        <v>1977</v>
      </c>
      <c r="C45" s="10">
        <v>3</v>
      </c>
      <c r="D45" s="7"/>
    </row>
    <row r="46" spans="2:4" x14ac:dyDescent="0.25">
      <c r="B46">
        <v>1978</v>
      </c>
      <c r="C46" s="10">
        <v>4</v>
      </c>
      <c r="D46" s="7"/>
    </row>
    <row r="47" spans="2:4" x14ac:dyDescent="0.25">
      <c r="B47">
        <v>1979</v>
      </c>
      <c r="C47" s="10">
        <v>1</v>
      </c>
      <c r="D47" s="7"/>
    </row>
    <row r="48" spans="2:4" x14ac:dyDescent="0.25">
      <c r="B48">
        <v>1980</v>
      </c>
      <c r="C48" s="10">
        <v>5</v>
      </c>
      <c r="D48" s="7"/>
    </row>
    <row r="49" spans="2:4" x14ac:dyDescent="0.25">
      <c r="B49">
        <v>1981</v>
      </c>
      <c r="C49" s="10">
        <v>3</v>
      </c>
      <c r="D49" s="7"/>
    </row>
    <row r="50" spans="2:4" x14ac:dyDescent="0.25">
      <c r="B50">
        <v>1982</v>
      </c>
      <c r="C50" s="10">
        <v>2</v>
      </c>
      <c r="D50" s="7"/>
    </row>
    <row r="51" spans="2:4" x14ac:dyDescent="0.25">
      <c r="B51">
        <v>1983</v>
      </c>
      <c r="C51" s="10">
        <v>3</v>
      </c>
      <c r="D51" s="7"/>
    </row>
    <row r="52" spans="2:4" x14ac:dyDescent="0.25">
      <c r="B52">
        <v>1984</v>
      </c>
      <c r="C52" s="10">
        <v>2</v>
      </c>
      <c r="D52" s="7"/>
    </row>
    <row r="53" spans="2:4" x14ac:dyDescent="0.25">
      <c r="B53">
        <v>1985</v>
      </c>
      <c r="C53" s="10">
        <v>2</v>
      </c>
      <c r="D53" s="7"/>
    </row>
    <row r="54" spans="2:4" x14ac:dyDescent="0.25">
      <c r="B54">
        <v>1986</v>
      </c>
      <c r="C54" s="10">
        <v>1</v>
      </c>
      <c r="D54" s="7"/>
    </row>
    <row r="55" spans="2:4" x14ac:dyDescent="0.25">
      <c r="B55">
        <v>1987</v>
      </c>
      <c r="C55" s="10">
        <v>2</v>
      </c>
      <c r="D55" s="7"/>
    </row>
    <row r="56" spans="2:4" x14ac:dyDescent="0.25">
      <c r="B56">
        <v>1988</v>
      </c>
      <c r="C56" s="10">
        <v>4</v>
      </c>
      <c r="D56" s="7"/>
    </row>
    <row r="57" spans="2:4" x14ac:dyDescent="0.25">
      <c r="B57">
        <v>1989</v>
      </c>
      <c r="C57" s="10">
        <v>3</v>
      </c>
      <c r="D57" s="7"/>
    </row>
    <row r="58" spans="2:4" x14ac:dyDescent="0.25">
      <c r="B58">
        <v>1990</v>
      </c>
      <c r="C58" s="10">
        <v>2</v>
      </c>
      <c r="D58" s="7"/>
    </row>
    <row r="59" spans="2:4" x14ac:dyDescent="0.25">
      <c r="B59">
        <v>1991</v>
      </c>
      <c r="C59" s="10">
        <v>3</v>
      </c>
      <c r="D59" s="7"/>
    </row>
    <row r="60" spans="2:4" x14ac:dyDescent="0.25">
      <c r="B60">
        <v>1992</v>
      </c>
      <c r="C60">
        <v>0</v>
      </c>
    </row>
    <row r="61" spans="2:4" x14ac:dyDescent="0.25">
      <c r="B61">
        <v>1993</v>
      </c>
      <c r="C61" s="10">
        <v>5</v>
      </c>
      <c r="D61" s="7"/>
    </row>
    <row r="62" spans="2:4" x14ac:dyDescent="0.25">
      <c r="B62">
        <v>1994</v>
      </c>
      <c r="C62" s="10">
        <v>1</v>
      </c>
      <c r="D62" s="7"/>
    </row>
    <row r="63" spans="2:4" x14ac:dyDescent="0.25">
      <c r="B63">
        <v>1995</v>
      </c>
      <c r="C63" s="10">
        <v>4</v>
      </c>
      <c r="D63" s="7"/>
    </row>
    <row r="64" spans="2:4" x14ac:dyDescent="0.25">
      <c r="B64">
        <v>1996</v>
      </c>
      <c r="C64" s="10">
        <v>1</v>
      </c>
      <c r="D64" s="7"/>
    </row>
    <row r="65" spans="2:4" x14ac:dyDescent="0.25">
      <c r="B65">
        <v>1997</v>
      </c>
      <c r="C65" s="10">
        <v>2</v>
      </c>
      <c r="D65" s="7"/>
    </row>
    <row r="66" spans="2:4" x14ac:dyDescent="0.25">
      <c r="B66">
        <v>1998</v>
      </c>
      <c r="C66" s="10">
        <v>3</v>
      </c>
      <c r="D66" s="7"/>
    </row>
    <row r="67" spans="2:4" x14ac:dyDescent="0.25">
      <c r="B67">
        <v>1999</v>
      </c>
      <c r="C67">
        <v>0</v>
      </c>
    </row>
    <row r="68" spans="2:4" x14ac:dyDescent="0.25">
      <c r="B68">
        <v>2000</v>
      </c>
      <c r="C68" s="10">
        <v>3</v>
      </c>
      <c r="D68" s="7"/>
    </row>
    <row r="69" spans="2:4" x14ac:dyDescent="0.25">
      <c r="B69">
        <v>2001</v>
      </c>
      <c r="C69" s="10">
        <v>4</v>
      </c>
      <c r="D69" s="7"/>
    </row>
    <row r="70" spans="2:4" x14ac:dyDescent="0.25">
      <c r="B70">
        <v>2002</v>
      </c>
      <c r="C70" s="10">
        <v>1</v>
      </c>
      <c r="D70" s="7"/>
    </row>
    <row r="71" spans="2:4" x14ac:dyDescent="0.25">
      <c r="B71">
        <v>2003</v>
      </c>
      <c r="C71" s="10">
        <v>1</v>
      </c>
      <c r="D71" s="7"/>
    </row>
    <row r="72" spans="2:4" x14ac:dyDescent="0.25">
      <c r="B72">
        <v>2004</v>
      </c>
      <c r="C72" s="10">
        <v>5</v>
      </c>
      <c r="D72" s="7"/>
    </row>
    <row r="73" spans="2:4" x14ac:dyDescent="0.25">
      <c r="B73">
        <v>2005</v>
      </c>
      <c r="C73" s="10">
        <v>6</v>
      </c>
      <c r="D73" s="7"/>
    </row>
    <row r="74" spans="2:4" x14ac:dyDescent="0.25">
      <c r="B74">
        <v>2006</v>
      </c>
      <c r="C74" s="10">
        <v>3</v>
      </c>
      <c r="D74" s="7"/>
    </row>
    <row r="75" spans="2:4" x14ac:dyDescent="0.25">
      <c r="B75">
        <v>2007</v>
      </c>
      <c r="C75" s="10">
        <v>1</v>
      </c>
      <c r="D75" s="7"/>
    </row>
    <row r="76" spans="2:4" x14ac:dyDescent="0.25">
      <c r="B76">
        <v>2008</v>
      </c>
      <c r="C76" s="10">
        <v>2</v>
      </c>
      <c r="D76" s="7"/>
    </row>
    <row r="77" spans="2:4" x14ac:dyDescent="0.25">
      <c r="B77">
        <v>2009</v>
      </c>
      <c r="C77" s="10">
        <v>1</v>
      </c>
      <c r="D77" s="7"/>
    </row>
    <row r="78" spans="2:4" x14ac:dyDescent="0.25">
      <c r="B78">
        <v>2010</v>
      </c>
      <c r="C78" s="10">
        <v>3</v>
      </c>
      <c r="D78" s="7"/>
    </row>
    <row r="79" spans="2:4" x14ac:dyDescent="0.25">
      <c r="B79">
        <v>2011</v>
      </c>
      <c r="C79" s="10">
        <v>4</v>
      </c>
      <c r="D79" s="7"/>
    </row>
    <row r="80" spans="2:4" x14ac:dyDescent="0.25">
      <c r="B80">
        <v>2012</v>
      </c>
      <c r="C80">
        <v>0</v>
      </c>
    </row>
    <row r="81" spans="2:4" x14ac:dyDescent="0.25">
      <c r="B81">
        <v>2013</v>
      </c>
      <c r="C81" s="10">
        <v>2</v>
      </c>
      <c r="D81" s="7"/>
    </row>
    <row r="82" spans="2:4" x14ac:dyDescent="0.25">
      <c r="B82">
        <v>2014</v>
      </c>
      <c r="C82" s="10">
        <v>1</v>
      </c>
      <c r="D82" s="7"/>
    </row>
    <row r="83" spans="2:4" x14ac:dyDescent="0.25">
      <c r="B83">
        <v>2015</v>
      </c>
      <c r="C83">
        <v>0</v>
      </c>
    </row>
    <row r="84" spans="2:4" x14ac:dyDescent="0.25">
      <c r="B84">
        <v>2016</v>
      </c>
      <c r="C84">
        <v>1</v>
      </c>
    </row>
    <row r="85" spans="2:4" x14ac:dyDescent="0.25">
      <c r="B85">
        <v>2017</v>
      </c>
      <c r="C85">
        <v>1</v>
      </c>
    </row>
    <row r="86" spans="2:4" x14ac:dyDescent="0.25">
      <c r="B86">
        <v>2018</v>
      </c>
      <c r="C86" s="10">
        <v>1</v>
      </c>
    </row>
    <row r="87" spans="2:4" x14ac:dyDescent="0.25">
      <c r="B87">
        <v>2019</v>
      </c>
      <c r="C87" s="10">
        <v>0</v>
      </c>
      <c r="D87" s="7"/>
    </row>
    <row r="88" spans="2:4" x14ac:dyDescent="0.25">
      <c r="B88" s="11" t="s">
        <v>351</v>
      </c>
      <c r="C88" s="12">
        <f>AVERAGE(C43:C87)</f>
        <v>2.2888888888888888</v>
      </c>
      <c r="D88" s="12">
        <f>AVERAGE(C78:C87)</f>
        <v>1.3</v>
      </c>
    </row>
    <row r="89" spans="2:4" x14ac:dyDescent="0.25">
      <c r="C89" t="s">
        <v>352</v>
      </c>
      <c r="D89" t="s">
        <v>353</v>
      </c>
    </row>
    <row r="94" spans="2:4" x14ac:dyDescent="0.25">
      <c r="B94" s="9" t="s">
        <v>4</v>
      </c>
      <c r="C94" s="13" t="s">
        <v>354</v>
      </c>
    </row>
    <row r="95" spans="2:4" x14ac:dyDescent="0.25">
      <c r="B95" s="7" t="s">
        <v>297</v>
      </c>
      <c r="C95" s="14">
        <v>1</v>
      </c>
    </row>
    <row r="96" spans="2:4" x14ac:dyDescent="0.25">
      <c r="B96" s="7" t="s">
        <v>23</v>
      </c>
      <c r="C96" s="14">
        <v>31</v>
      </c>
    </row>
    <row r="97" spans="2:3" x14ac:dyDescent="0.25">
      <c r="B97" s="7" t="s">
        <v>136</v>
      </c>
      <c r="C97" s="14">
        <v>7</v>
      </c>
    </row>
    <row r="98" spans="2:3" x14ac:dyDescent="0.25">
      <c r="B98" s="7" t="s">
        <v>163</v>
      </c>
      <c r="C98" s="14">
        <v>6</v>
      </c>
    </row>
    <row r="99" spans="2:3" x14ac:dyDescent="0.25">
      <c r="B99" s="7" t="s">
        <v>337</v>
      </c>
      <c r="C99" s="14">
        <v>1</v>
      </c>
    </row>
    <row r="100" spans="2:3" x14ac:dyDescent="0.25">
      <c r="B100" s="7" t="s">
        <v>37</v>
      </c>
      <c r="C100" s="14">
        <v>10</v>
      </c>
    </row>
    <row r="101" spans="2:3" x14ac:dyDescent="0.25">
      <c r="B101" s="7" t="s">
        <v>43</v>
      </c>
      <c r="C101" s="14">
        <v>4</v>
      </c>
    </row>
    <row r="102" spans="2:3" x14ac:dyDescent="0.25">
      <c r="B102" t="s">
        <v>355</v>
      </c>
      <c r="C102" s="14" t="s">
        <v>356</v>
      </c>
    </row>
    <row r="103" spans="2:3" x14ac:dyDescent="0.25">
      <c r="B103" s="7" t="s">
        <v>271</v>
      </c>
      <c r="C103" s="14">
        <v>1</v>
      </c>
    </row>
    <row r="104" spans="2:3" x14ac:dyDescent="0.25">
      <c r="B104" s="7" t="s">
        <v>180</v>
      </c>
      <c r="C104" s="14">
        <v>1</v>
      </c>
    </row>
    <row r="105" spans="2:3" x14ac:dyDescent="0.25">
      <c r="B105" s="7" t="s">
        <v>8</v>
      </c>
      <c r="C105" s="14">
        <v>58</v>
      </c>
    </row>
    <row r="106" spans="2:3" x14ac:dyDescent="0.25">
      <c r="B106" s="7" t="s">
        <v>120</v>
      </c>
      <c r="C106" s="14">
        <v>6</v>
      </c>
    </row>
    <row r="107" spans="2:3" x14ac:dyDescent="0.25">
      <c r="B107" s="7" t="s">
        <v>29</v>
      </c>
      <c r="C107" s="14">
        <v>5</v>
      </c>
    </row>
    <row r="108" spans="2:3" x14ac:dyDescent="0.25">
      <c r="B108" t="s">
        <v>357</v>
      </c>
      <c r="C108" s="14" t="s">
        <v>356</v>
      </c>
    </row>
    <row r="109" spans="2:3" x14ac:dyDescent="0.25">
      <c r="B109" s="7" t="s">
        <v>19</v>
      </c>
      <c r="C109" s="14">
        <v>20</v>
      </c>
    </row>
    <row r="110" spans="2:3" x14ac:dyDescent="0.25">
      <c r="B110" s="7" t="s">
        <v>12</v>
      </c>
      <c r="C110" s="14">
        <v>29</v>
      </c>
    </row>
    <row r="111" spans="2:3" x14ac:dyDescent="0.25">
      <c r="B111" s="7" t="s">
        <v>108</v>
      </c>
      <c r="C111" s="14">
        <v>2</v>
      </c>
    </row>
    <row r="112" spans="2:3" x14ac:dyDescent="0.25">
      <c r="B112" s="7" t="s">
        <v>56</v>
      </c>
      <c r="C112" s="14">
        <v>6</v>
      </c>
    </row>
    <row r="113" spans="2:4" x14ac:dyDescent="0.25">
      <c r="B113" t="s">
        <v>358</v>
      </c>
      <c r="C113" s="14" t="s">
        <v>356</v>
      </c>
    </row>
    <row r="114" spans="2:4" x14ac:dyDescent="0.25">
      <c r="B114" s="7" t="s">
        <v>168</v>
      </c>
      <c r="C114" s="14">
        <v>1</v>
      </c>
    </row>
    <row r="115" spans="2:4" x14ac:dyDescent="0.25">
      <c r="B115" s="7"/>
      <c r="C115" s="14"/>
      <c r="D115" s="10"/>
    </row>
    <row r="116" spans="2:4" x14ac:dyDescent="0.25">
      <c r="B116" s="7"/>
      <c r="D116" s="10"/>
    </row>
    <row r="117" spans="2:4" x14ac:dyDescent="0.25">
      <c r="B117" s="7"/>
      <c r="D117" s="10"/>
    </row>
    <row r="118" spans="2:4" x14ac:dyDescent="0.25">
      <c r="B118" s="7"/>
      <c r="D118" s="10"/>
    </row>
    <row r="119" spans="2:4" x14ac:dyDescent="0.25">
      <c r="B119" s="7"/>
      <c r="D119" s="10"/>
    </row>
    <row r="120" spans="2:4" x14ac:dyDescent="0.25">
      <c r="B120" s="7"/>
      <c r="D120" s="10"/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55"/>
  <sheetViews>
    <sheetView topLeftCell="A16" zoomScale="80" zoomScaleNormal="80" workbookViewId="0">
      <selection activeCell="C27" sqref="C27"/>
    </sheetView>
  </sheetViews>
  <sheetFormatPr defaultColWidth="10.5" defaultRowHeight="15.75" x14ac:dyDescent="0.25"/>
  <cols>
    <col min="1" max="1" width="6.625" customWidth="1"/>
    <col min="2" max="2" width="4.625" customWidth="1"/>
  </cols>
  <sheetData>
    <row r="3" spans="1:2" x14ac:dyDescent="0.25">
      <c r="A3">
        <v>1975</v>
      </c>
      <c r="B3" s="10">
        <f>COUNTIF(DATA!B1:B1009,1975)</f>
        <v>2</v>
      </c>
    </row>
    <row r="4" spans="1:2" x14ac:dyDescent="0.25">
      <c r="A4">
        <v>1976</v>
      </c>
      <c r="B4" s="10">
        <f>COUNTIF(DATA!B1:B1009,1976)</f>
        <v>5</v>
      </c>
    </row>
    <row r="5" spans="1:2" x14ac:dyDescent="0.25">
      <c r="A5">
        <v>1977</v>
      </c>
      <c r="B5" s="10">
        <f>COUNTIF(DATA!B1:B1009,1977)</f>
        <v>3</v>
      </c>
    </row>
    <row r="6" spans="1:2" x14ac:dyDescent="0.25">
      <c r="A6">
        <v>1978</v>
      </c>
      <c r="B6" s="10">
        <f>COUNTIF(DATA!B1:B1009,1978)</f>
        <v>4</v>
      </c>
    </row>
    <row r="7" spans="1:2" x14ac:dyDescent="0.25">
      <c r="A7">
        <v>1979</v>
      </c>
      <c r="B7" s="10">
        <f>COUNTIF(DATA!B1:B1009,1979)</f>
        <v>1</v>
      </c>
    </row>
    <row r="8" spans="1:2" x14ac:dyDescent="0.25">
      <c r="A8">
        <v>1980</v>
      </c>
      <c r="B8" s="10">
        <f>COUNTIF(DATA!B1:B1009,1980)</f>
        <v>5</v>
      </c>
    </row>
    <row r="9" spans="1:2" x14ac:dyDescent="0.25">
      <c r="A9">
        <v>1981</v>
      </c>
      <c r="B9" s="10">
        <f>COUNTIF(DATA!B1:B1009,1981)</f>
        <v>3</v>
      </c>
    </row>
    <row r="10" spans="1:2" x14ac:dyDescent="0.25">
      <c r="A10">
        <v>1982</v>
      </c>
      <c r="B10" s="10">
        <f>COUNTIF(DATA!B1:B1009,1982)</f>
        <v>2</v>
      </c>
    </row>
    <row r="11" spans="1:2" x14ac:dyDescent="0.25">
      <c r="A11">
        <v>1983</v>
      </c>
      <c r="B11" s="10">
        <f>COUNTIF(DATA!B1:B1009,1983)</f>
        <v>3</v>
      </c>
    </row>
    <row r="12" spans="1:2" x14ac:dyDescent="0.25">
      <c r="A12">
        <v>1984</v>
      </c>
      <c r="B12" s="10">
        <f>COUNTIF(DATA!B1:B1009,1984)</f>
        <v>2</v>
      </c>
    </row>
    <row r="13" spans="1:2" x14ac:dyDescent="0.25">
      <c r="A13">
        <v>1985</v>
      </c>
      <c r="B13" s="10">
        <f>COUNTIF(DATA!B1:B1009,1985)</f>
        <v>2</v>
      </c>
    </row>
    <row r="14" spans="1:2" x14ac:dyDescent="0.25">
      <c r="A14">
        <v>1986</v>
      </c>
      <c r="B14" s="10">
        <f>COUNTIF(DATA!B1:B1009,1986)</f>
        <v>1</v>
      </c>
    </row>
    <row r="15" spans="1:2" x14ac:dyDescent="0.25">
      <c r="A15">
        <v>1987</v>
      </c>
      <c r="B15" s="10">
        <f>COUNTIF(DATA!B1:B1009,1987)</f>
        <v>2</v>
      </c>
    </row>
    <row r="16" spans="1:2" x14ac:dyDescent="0.25">
      <c r="A16">
        <v>1988</v>
      </c>
      <c r="B16" s="10">
        <f>COUNTIF(DATA!B1:B1009,1988)</f>
        <v>4</v>
      </c>
    </row>
    <row r="17" spans="1:3" x14ac:dyDescent="0.25">
      <c r="A17">
        <v>1989</v>
      </c>
      <c r="B17" s="10">
        <f>COUNTIF(DATA!B1:B1009,1989)</f>
        <v>3</v>
      </c>
    </row>
    <row r="18" spans="1:3" x14ac:dyDescent="0.25">
      <c r="A18">
        <v>1990</v>
      </c>
      <c r="B18" s="10">
        <f>COUNTIF(DATA!B1:B1009,1990)</f>
        <v>2</v>
      </c>
    </row>
    <row r="19" spans="1:3" x14ac:dyDescent="0.25">
      <c r="A19">
        <v>1991</v>
      </c>
      <c r="B19" s="10">
        <f>COUNTIF(DATA!B1:B1009,1991)</f>
        <v>3</v>
      </c>
    </row>
    <row r="20" spans="1:3" x14ac:dyDescent="0.25">
      <c r="A20">
        <v>1992</v>
      </c>
      <c r="B20">
        <f>COUNTIF(DATA!B1:B1009,1992)</f>
        <v>0</v>
      </c>
    </row>
    <row r="21" spans="1:3" x14ac:dyDescent="0.25">
      <c r="A21">
        <v>1993</v>
      </c>
      <c r="B21" s="10">
        <f>COUNTIF(DATA!B1:B1009,1993)</f>
        <v>5</v>
      </c>
    </row>
    <row r="22" spans="1:3" x14ac:dyDescent="0.25">
      <c r="A22">
        <v>1994</v>
      </c>
      <c r="B22" s="10">
        <f>COUNTIF(DATA!B1:B1009,1994)</f>
        <v>1</v>
      </c>
    </row>
    <row r="23" spans="1:3" x14ac:dyDescent="0.25">
      <c r="A23">
        <v>1995</v>
      </c>
      <c r="B23" s="10">
        <f>COUNTIF(DATA!B1:B1009,1995)</f>
        <v>4</v>
      </c>
    </row>
    <row r="24" spans="1:3" x14ac:dyDescent="0.25">
      <c r="A24">
        <v>1996</v>
      </c>
      <c r="B24" s="10">
        <f>COUNTIF(DATA!B1:B1009,1996)</f>
        <v>1</v>
      </c>
    </row>
    <row r="25" spans="1:3" x14ac:dyDescent="0.25">
      <c r="A25">
        <v>1997</v>
      </c>
      <c r="B25" s="10">
        <f>COUNTIF(DATA!B1:B1009,1997)</f>
        <v>2</v>
      </c>
      <c r="C25" t="s">
        <v>386</v>
      </c>
    </row>
    <row r="26" spans="1:3" x14ac:dyDescent="0.25">
      <c r="A26">
        <v>1998</v>
      </c>
      <c r="B26" s="10">
        <f>COUNTIF(DATA!B1:B1009,1998)</f>
        <v>3</v>
      </c>
    </row>
    <row r="27" spans="1:3" x14ac:dyDescent="0.25">
      <c r="A27">
        <v>1999</v>
      </c>
      <c r="B27">
        <f>COUNTIF(DATA!B1:B1009,1999)</f>
        <v>0</v>
      </c>
    </row>
    <row r="28" spans="1:3" x14ac:dyDescent="0.25">
      <c r="A28">
        <v>2000</v>
      </c>
      <c r="B28" s="10">
        <f>COUNTIF(DATA!B1:B1009,2000)</f>
        <v>3</v>
      </c>
    </row>
    <row r="29" spans="1:3" x14ac:dyDescent="0.25">
      <c r="A29">
        <v>2001</v>
      </c>
      <c r="B29" s="10">
        <f>COUNTIF(DATA!B1:B1009,2001)</f>
        <v>4</v>
      </c>
    </row>
    <row r="30" spans="1:3" x14ac:dyDescent="0.25">
      <c r="A30">
        <v>2002</v>
      </c>
      <c r="B30" s="10">
        <f>COUNTIF(DATA!B1:B1009,2002)</f>
        <v>1</v>
      </c>
    </row>
    <row r="31" spans="1:3" x14ac:dyDescent="0.25">
      <c r="A31">
        <v>2003</v>
      </c>
      <c r="B31" s="10">
        <f>COUNTIF(DATA!B1:B1009,2003)</f>
        <v>1</v>
      </c>
    </row>
    <row r="32" spans="1:3" x14ac:dyDescent="0.25">
      <c r="A32">
        <v>2004</v>
      </c>
      <c r="B32" s="10">
        <f>COUNTIF(DATA!B1:B1009,2004)</f>
        <v>5</v>
      </c>
    </row>
    <row r="33" spans="1:2" x14ac:dyDescent="0.25">
      <c r="A33">
        <v>2005</v>
      </c>
      <c r="B33" s="10">
        <f>COUNTIF(DATA!B1:B1009,2005)</f>
        <v>6</v>
      </c>
    </row>
    <row r="34" spans="1:2" x14ac:dyDescent="0.25">
      <c r="A34">
        <v>2006</v>
      </c>
      <c r="B34" s="10">
        <f>COUNTIF(DATA!B1:B1009,2006)</f>
        <v>3</v>
      </c>
    </row>
    <row r="35" spans="1:2" x14ac:dyDescent="0.25">
      <c r="A35">
        <v>2007</v>
      </c>
      <c r="B35" s="10">
        <f>COUNTIF(DATA!B1:B1009,2007)</f>
        <v>1</v>
      </c>
    </row>
    <row r="36" spans="1:2" x14ac:dyDescent="0.25">
      <c r="A36">
        <v>2008</v>
      </c>
      <c r="B36" s="10">
        <f>COUNTIF(DATA!B1:B1009,2008)</f>
        <v>2</v>
      </c>
    </row>
    <row r="37" spans="1:2" x14ac:dyDescent="0.25">
      <c r="A37">
        <v>2009</v>
      </c>
      <c r="B37" s="10">
        <f>COUNTIF(DATA!B1:B1009,2009)</f>
        <v>1</v>
      </c>
    </row>
    <row r="38" spans="1:2" x14ac:dyDescent="0.25">
      <c r="A38">
        <v>2010</v>
      </c>
      <c r="B38" s="10">
        <f>COUNTIF(DATA!B1:B1009,2010)</f>
        <v>3</v>
      </c>
    </row>
    <row r="39" spans="1:2" x14ac:dyDescent="0.25">
      <c r="A39">
        <v>2011</v>
      </c>
      <c r="B39" s="10">
        <f>COUNTIF(DATA!B1:B1009,2011)</f>
        <v>4</v>
      </c>
    </row>
    <row r="40" spans="1:2" x14ac:dyDescent="0.25">
      <c r="A40">
        <v>2012</v>
      </c>
      <c r="B40">
        <f>COUNTIF(DATA!B1:B1009,2012)</f>
        <v>0</v>
      </c>
    </row>
    <row r="41" spans="1:2" x14ac:dyDescent="0.25">
      <c r="A41">
        <v>2013</v>
      </c>
      <c r="B41" s="10">
        <f>COUNTIF(DATA!B1:B1009,2013)</f>
        <v>2</v>
      </c>
    </row>
    <row r="42" spans="1:2" x14ac:dyDescent="0.25">
      <c r="A42">
        <v>2014</v>
      </c>
      <c r="B42" s="10">
        <f>COUNTIF(DATA!B1:B1009,2014)</f>
        <v>1</v>
      </c>
    </row>
    <row r="43" spans="1:2" x14ac:dyDescent="0.25">
      <c r="A43">
        <v>2015</v>
      </c>
      <c r="B43">
        <f>COUNTIF(DATA!B1:B1009,2015)</f>
        <v>0</v>
      </c>
    </row>
    <row r="44" spans="1:2" x14ac:dyDescent="0.25">
      <c r="A44">
        <v>2016</v>
      </c>
      <c r="B44">
        <f>COUNTIF(DATA!B1:B1009,2016)</f>
        <v>1</v>
      </c>
    </row>
    <row r="45" spans="1:2" x14ac:dyDescent="0.25">
      <c r="A45">
        <v>2017</v>
      </c>
      <c r="B45">
        <f>COUNTIF(DATA!B1:B1009,2017)</f>
        <v>1</v>
      </c>
    </row>
    <row r="46" spans="1:2" x14ac:dyDescent="0.25">
      <c r="A46">
        <v>2018</v>
      </c>
      <c r="B46" s="10">
        <f>COUNTIF(DATA!B1:B1009,2018)</f>
        <v>1</v>
      </c>
    </row>
    <row r="47" spans="1:2" x14ac:dyDescent="0.25">
      <c r="A47">
        <v>2019</v>
      </c>
      <c r="B47" s="10">
        <v>1</v>
      </c>
    </row>
    <row r="48" spans="1:2" x14ac:dyDescent="0.25">
      <c r="A48">
        <v>2020</v>
      </c>
      <c r="B48" s="10">
        <v>2</v>
      </c>
    </row>
    <row r="49" spans="1:2" x14ac:dyDescent="0.25">
      <c r="A49">
        <v>2021</v>
      </c>
      <c r="B49" s="10">
        <v>4</v>
      </c>
    </row>
    <row r="50" spans="1:2" x14ac:dyDescent="0.25">
      <c r="A50">
        <v>2022</v>
      </c>
      <c r="B50" s="10">
        <v>0</v>
      </c>
    </row>
    <row r="51" spans="1:2" x14ac:dyDescent="0.25">
      <c r="A51">
        <v>2023</v>
      </c>
      <c r="B51" s="10">
        <v>2</v>
      </c>
    </row>
    <row r="52" spans="1:2" x14ac:dyDescent="0.25">
      <c r="A52" s="11" t="s">
        <v>359</v>
      </c>
      <c r="B52" s="12">
        <f>AVERAGE(B3:B51)</f>
        <v>2.2857142857142856</v>
      </c>
    </row>
    <row r="53" spans="1:2" x14ac:dyDescent="0.25">
      <c r="A53" s="11" t="s">
        <v>360</v>
      </c>
      <c r="B53" s="12">
        <f>AVERAGE(B40:B51)</f>
        <v>1.25</v>
      </c>
    </row>
    <row r="55" spans="1:2" x14ac:dyDescent="0.25">
      <c r="B55">
        <f>SUM(B3:B51)</f>
        <v>112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Roman,Normaali"&amp;A</oddHeader>
    <oddFooter>&amp;C&amp;"Times New Roman,Normaali"Sivu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7"/>
  <sheetViews>
    <sheetView zoomScale="80" zoomScaleNormal="80" workbookViewId="0">
      <selection activeCell="A2" sqref="A2:B21"/>
    </sheetView>
  </sheetViews>
  <sheetFormatPr defaultColWidth="11" defaultRowHeight="15.75" x14ac:dyDescent="0.25"/>
  <cols>
    <col min="1024" max="1024" width="10.5" customWidth="1"/>
  </cols>
  <sheetData>
    <row r="1" spans="1:2" x14ac:dyDescent="0.25">
      <c r="A1" s="9" t="s">
        <v>347</v>
      </c>
      <c r="B1" s="9" t="s">
        <v>348</v>
      </c>
    </row>
    <row r="2" spans="1:2" x14ac:dyDescent="0.25">
      <c r="A2" s="7" t="s">
        <v>297</v>
      </c>
      <c r="B2" s="10">
        <f>COUNTIF(DATA!E1:E1009,"Haapavesi")</f>
        <v>2</v>
      </c>
    </row>
    <row r="3" spans="1:2" x14ac:dyDescent="0.25">
      <c r="A3" s="7" t="s">
        <v>23</v>
      </c>
      <c r="B3" s="10">
        <f>COUNTIF(DATA!E1:E1009,"Hailuoto")</f>
        <v>32</v>
      </c>
    </row>
    <row r="4" spans="1:2" x14ac:dyDescent="0.25">
      <c r="A4" s="7" t="s">
        <v>136</v>
      </c>
      <c r="B4" s="10">
        <f>COUNTIF(DATA!E1:E1009,"Ii")</f>
        <v>8</v>
      </c>
    </row>
    <row r="5" spans="1:2" x14ac:dyDescent="0.25">
      <c r="A5" s="7" t="s">
        <v>163</v>
      </c>
      <c r="B5" s="10">
        <f>COUNTIF(DATA!E1:E1009,"Kempele")</f>
        <v>6</v>
      </c>
    </row>
    <row r="6" spans="1:2" x14ac:dyDescent="0.25">
      <c r="A6" s="7" t="s">
        <v>337</v>
      </c>
      <c r="B6" s="10">
        <f>COUNTIF(DATA!E1:E1009,"Kärsämäki")</f>
        <v>1</v>
      </c>
    </row>
    <row r="7" spans="1:2" x14ac:dyDescent="0.25">
      <c r="A7" s="7" t="s">
        <v>37</v>
      </c>
      <c r="B7" s="10">
        <f>COUNTIF(DATA!E1:E1009,"Liminka")</f>
        <v>10</v>
      </c>
    </row>
    <row r="8" spans="1:2" x14ac:dyDescent="0.25">
      <c r="A8" s="7" t="s">
        <v>43</v>
      </c>
      <c r="B8" s="10">
        <f>COUNTIF(DATA!E1:E1009,"Lumijoki")</f>
        <v>4</v>
      </c>
    </row>
    <row r="9" spans="1:2" x14ac:dyDescent="0.25">
      <c r="A9" s="7" t="s">
        <v>355</v>
      </c>
      <c r="B9" s="10">
        <f>COUNTIF(DATA!E1:E1009,"Merijärvi")</f>
        <v>0</v>
      </c>
    </row>
    <row r="10" spans="1:2" x14ac:dyDescent="0.25">
      <c r="A10" s="7" t="s">
        <v>271</v>
      </c>
      <c r="B10" s="10">
        <f>COUNTIF(DATA!E1:E1009,"Muhos")</f>
        <v>1</v>
      </c>
    </row>
    <row r="11" spans="1:2" x14ac:dyDescent="0.25">
      <c r="A11" s="7" t="s">
        <v>180</v>
      </c>
      <c r="B11" s="10">
        <f>COUNTIF(DATA!E1:E1009,"Oulainen")</f>
        <v>1</v>
      </c>
    </row>
    <row r="12" spans="1:2" x14ac:dyDescent="0.25">
      <c r="A12" s="7" t="s">
        <v>8</v>
      </c>
      <c r="B12" s="10">
        <f>COUNTIF(DATA!E1:E1009,"Oulu")</f>
        <v>61</v>
      </c>
    </row>
    <row r="13" spans="1:2" x14ac:dyDescent="0.25">
      <c r="A13" s="7" t="s">
        <v>120</v>
      </c>
      <c r="B13" s="10">
        <f>COUNTIF(DATA!E1:E1009,"Pudasjärvi")</f>
        <v>6</v>
      </c>
    </row>
    <row r="14" spans="1:2" x14ac:dyDescent="0.25">
      <c r="A14" s="7" t="s">
        <v>29</v>
      </c>
      <c r="B14" s="10">
        <f>COUNTIF(DATA!E1:E1009,"Pyhäjoki")</f>
        <v>5</v>
      </c>
    </row>
    <row r="15" spans="1:2" x14ac:dyDescent="0.25">
      <c r="A15" s="7" t="s">
        <v>357</v>
      </c>
      <c r="B15" s="10">
        <f>COUNTIF(DATA!E1:E1009,"Pyhäntä")</f>
        <v>0</v>
      </c>
    </row>
    <row r="16" spans="1:2" x14ac:dyDescent="0.25">
      <c r="A16" s="7" t="s">
        <v>19</v>
      </c>
      <c r="B16" s="10">
        <f>COUNTIF(DATA!E1:E1009,"Raahe")</f>
        <v>20</v>
      </c>
    </row>
    <row r="17" spans="1:2" x14ac:dyDescent="0.25">
      <c r="A17" s="7" t="s">
        <v>12</v>
      </c>
      <c r="B17" s="10">
        <f>COUNTIF(DATA!E1:E1009,"Siikajoki")</f>
        <v>33</v>
      </c>
    </row>
    <row r="18" spans="1:2" x14ac:dyDescent="0.25">
      <c r="A18" s="7" t="s">
        <v>108</v>
      </c>
      <c r="B18" s="10">
        <f>COUNTIF(DATA!E1:E1009,"Siikalatva")</f>
        <v>2</v>
      </c>
    </row>
    <row r="19" spans="1:2" x14ac:dyDescent="0.25">
      <c r="A19" s="7" t="s">
        <v>56</v>
      </c>
      <c r="B19" s="10">
        <f>COUNTIF(DATA!E1:E1009,"Taivalkoski")</f>
        <v>6</v>
      </c>
    </row>
    <row r="20" spans="1:2" x14ac:dyDescent="0.25">
      <c r="A20" s="7" t="s">
        <v>358</v>
      </c>
      <c r="B20" s="10">
        <f>COUNTIF(DATA!E1:E1009,"Tyrnävä")</f>
        <v>1</v>
      </c>
    </row>
    <row r="21" spans="1:2" x14ac:dyDescent="0.25">
      <c r="A21" s="7" t="s">
        <v>168</v>
      </c>
      <c r="B21">
        <f>COUNTIF(DATA!E1:E1009,"utajärvi")</f>
        <v>1</v>
      </c>
    </row>
    <row r="22" spans="1:2" x14ac:dyDescent="0.25">
      <c r="B22">
        <f>SUM(B2:B21)</f>
        <v>200</v>
      </c>
    </row>
    <row r="26" spans="1:2" x14ac:dyDescent="0.25">
      <c r="A26" t="s">
        <v>350</v>
      </c>
    </row>
    <row r="50" spans="1:3" x14ac:dyDescent="0.25">
      <c r="A50">
        <v>1975</v>
      </c>
      <c r="B50" s="10">
        <v>2</v>
      </c>
      <c r="C50" s="7"/>
    </row>
    <row r="51" spans="1:3" x14ac:dyDescent="0.25">
      <c r="A51">
        <v>1976</v>
      </c>
      <c r="B51" s="10">
        <v>5</v>
      </c>
      <c r="C51" s="7"/>
    </row>
    <row r="52" spans="1:3" x14ac:dyDescent="0.25">
      <c r="A52">
        <v>1977</v>
      </c>
      <c r="B52" s="10">
        <v>3</v>
      </c>
      <c r="C52" s="7"/>
    </row>
    <row r="53" spans="1:3" x14ac:dyDescent="0.25">
      <c r="A53">
        <v>1978</v>
      </c>
      <c r="B53" s="10">
        <v>4</v>
      </c>
      <c r="C53" s="7"/>
    </row>
    <row r="54" spans="1:3" x14ac:dyDescent="0.25">
      <c r="A54">
        <v>1979</v>
      </c>
      <c r="B54" s="10">
        <v>1</v>
      </c>
      <c r="C54" s="7"/>
    </row>
    <row r="55" spans="1:3" x14ac:dyDescent="0.25">
      <c r="A55">
        <v>1980</v>
      </c>
      <c r="B55" s="10">
        <v>5</v>
      </c>
      <c r="C55" s="7"/>
    </row>
    <row r="56" spans="1:3" x14ac:dyDescent="0.25">
      <c r="A56">
        <v>1981</v>
      </c>
      <c r="B56" s="10">
        <v>3</v>
      </c>
      <c r="C56" s="7"/>
    </row>
    <row r="57" spans="1:3" x14ac:dyDescent="0.25">
      <c r="A57">
        <v>1982</v>
      </c>
      <c r="B57" s="10">
        <v>2</v>
      </c>
      <c r="C57" s="7"/>
    </row>
    <row r="58" spans="1:3" x14ac:dyDescent="0.25">
      <c r="A58">
        <v>1983</v>
      </c>
      <c r="B58" s="10">
        <v>3</v>
      </c>
      <c r="C58" s="7"/>
    </row>
    <row r="59" spans="1:3" x14ac:dyDescent="0.25">
      <c r="A59">
        <v>1984</v>
      </c>
      <c r="B59" s="10">
        <v>2</v>
      </c>
      <c r="C59" s="7"/>
    </row>
    <row r="60" spans="1:3" x14ac:dyDescent="0.25">
      <c r="A60">
        <v>1985</v>
      </c>
      <c r="B60" s="10">
        <v>2</v>
      </c>
      <c r="C60" s="7"/>
    </row>
    <row r="61" spans="1:3" x14ac:dyDescent="0.25">
      <c r="A61">
        <v>1986</v>
      </c>
      <c r="B61" s="10">
        <v>1</v>
      </c>
      <c r="C61" s="7"/>
    </row>
    <row r="62" spans="1:3" x14ac:dyDescent="0.25">
      <c r="A62">
        <v>1987</v>
      </c>
      <c r="B62" s="10">
        <v>2</v>
      </c>
      <c r="C62" s="7"/>
    </row>
    <row r="63" spans="1:3" x14ac:dyDescent="0.25">
      <c r="A63">
        <v>1988</v>
      </c>
      <c r="B63" s="10">
        <v>4</v>
      </c>
      <c r="C63" s="7"/>
    </row>
    <row r="64" spans="1:3" x14ac:dyDescent="0.25">
      <c r="A64">
        <v>1989</v>
      </c>
      <c r="B64" s="10">
        <v>3</v>
      </c>
      <c r="C64" s="7"/>
    </row>
    <row r="65" spans="1:3" x14ac:dyDescent="0.25">
      <c r="A65">
        <v>1990</v>
      </c>
      <c r="B65" s="10">
        <v>2</v>
      </c>
      <c r="C65" s="7"/>
    </row>
    <row r="66" spans="1:3" x14ac:dyDescent="0.25">
      <c r="A66">
        <v>1991</v>
      </c>
      <c r="B66" s="10">
        <v>3</v>
      </c>
      <c r="C66" s="7"/>
    </row>
    <row r="67" spans="1:3" x14ac:dyDescent="0.25">
      <c r="A67">
        <v>1992</v>
      </c>
      <c r="B67">
        <v>0</v>
      </c>
    </row>
    <row r="68" spans="1:3" x14ac:dyDescent="0.25">
      <c r="A68">
        <v>1993</v>
      </c>
      <c r="B68" s="10">
        <v>5</v>
      </c>
      <c r="C68" s="7"/>
    </row>
    <row r="69" spans="1:3" x14ac:dyDescent="0.25">
      <c r="A69">
        <v>1994</v>
      </c>
      <c r="B69" s="10">
        <v>1</v>
      </c>
      <c r="C69" s="7"/>
    </row>
    <row r="70" spans="1:3" x14ac:dyDescent="0.25">
      <c r="A70">
        <v>1995</v>
      </c>
      <c r="B70" s="10">
        <v>4</v>
      </c>
      <c r="C70" s="7"/>
    </row>
    <row r="71" spans="1:3" x14ac:dyDescent="0.25">
      <c r="A71">
        <v>1996</v>
      </c>
      <c r="B71" s="10">
        <v>1</v>
      </c>
      <c r="C71" s="7"/>
    </row>
    <row r="72" spans="1:3" x14ac:dyDescent="0.25">
      <c r="A72">
        <v>1997</v>
      </c>
      <c r="B72" s="10">
        <v>2</v>
      </c>
      <c r="C72" s="7"/>
    </row>
    <row r="73" spans="1:3" x14ac:dyDescent="0.25">
      <c r="A73">
        <v>1998</v>
      </c>
      <c r="B73" s="10">
        <v>3</v>
      </c>
      <c r="C73" s="7"/>
    </row>
    <row r="74" spans="1:3" x14ac:dyDescent="0.25">
      <c r="A74">
        <v>1999</v>
      </c>
      <c r="B74">
        <v>0</v>
      </c>
    </row>
    <row r="75" spans="1:3" x14ac:dyDescent="0.25">
      <c r="A75">
        <v>2000</v>
      </c>
      <c r="B75" s="10">
        <v>3</v>
      </c>
      <c r="C75" s="7"/>
    </row>
    <row r="76" spans="1:3" x14ac:dyDescent="0.25">
      <c r="A76">
        <v>2001</v>
      </c>
      <c r="B76" s="10">
        <v>4</v>
      </c>
      <c r="C76" s="7"/>
    </row>
    <row r="77" spans="1:3" x14ac:dyDescent="0.25">
      <c r="A77">
        <v>2002</v>
      </c>
      <c r="B77" s="10">
        <v>1</v>
      </c>
      <c r="C77" s="7"/>
    </row>
    <row r="78" spans="1:3" x14ac:dyDescent="0.25">
      <c r="A78">
        <v>2003</v>
      </c>
      <c r="B78" s="10">
        <v>1</v>
      </c>
      <c r="C78" s="7"/>
    </row>
    <row r="79" spans="1:3" x14ac:dyDescent="0.25">
      <c r="A79">
        <v>2004</v>
      </c>
      <c r="B79" s="10">
        <v>5</v>
      </c>
      <c r="C79" s="7"/>
    </row>
    <row r="80" spans="1:3" x14ac:dyDescent="0.25">
      <c r="A80">
        <v>2005</v>
      </c>
      <c r="B80" s="10">
        <v>6</v>
      </c>
      <c r="C80" s="7"/>
    </row>
    <row r="81" spans="1:3" x14ac:dyDescent="0.25">
      <c r="A81">
        <v>2006</v>
      </c>
      <c r="B81" s="10">
        <v>3</v>
      </c>
      <c r="C81" s="7"/>
    </row>
    <row r="82" spans="1:3" x14ac:dyDescent="0.25">
      <c r="A82">
        <v>2007</v>
      </c>
      <c r="B82" s="10">
        <v>1</v>
      </c>
      <c r="C82" s="7"/>
    </row>
    <row r="83" spans="1:3" x14ac:dyDescent="0.25">
      <c r="A83">
        <v>2008</v>
      </c>
      <c r="B83" s="10">
        <v>2</v>
      </c>
      <c r="C83" s="7"/>
    </row>
    <row r="84" spans="1:3" x14ac:dyDescent="0.25">
      <c r="A84">
        <v>2009</v>
      </c>
      <c r="B84" s="10">
        <v>1</v>
      </c>
      <c r="C84" s="7"/>
    </row>
    <row r="85" spans="1:3" x14ac:dyDescent="0.25">
      <c r="A85">
        <v>2010</v>
      </c>
      <c r="B85" s="10">
        <v>3</v>
      </c>
      <c r="C85" s="7"/>
    </row>
    <row r="86" spans="1:3" x14ac:dyDescent="0.25">
      <c r="A86">
        <v>2011</v>
      </c>
      <c r="B86" s="10">
        <v>4</v>
      </c>
      <c r="C86" s="7"/>
    </row>
    <row r="87" spans="1:3" x14ac:dyDescent="0.25">
      <c r="A87">
        <v>2012</v>
      </c>
      <c r="B87">
        <v>0</v>
      </c>
    </row>
    <row r="88" spans="1:3" x14ac:dyDescent="0.25">
      <c r="A88">
        <v>2013</v>
      </c>
      <c r="B88" s="10">
        <v>2</v>
      </c>
      <c r="C88" s="7"/>
    </row>
    <row r="89" spans="1:3" x14ac:dyDescent="0.25">
      <c r="A89">
        <v>2014</v>
      </c>
      <c r="B89" s="10">
        <v>1</v>
      </c>
      <c r="C89" s="7"/>
    </row>
    <row r="90" spans="1:3" x14ac:dyDescent="0.25">
      <c r="A90">
        <v>2015</v>
      </c>
      <c r="B90">
        <v>0</v>
      </c>
    </row>
    <row r="91" spans="1:3" x14ac:dyDescent="0.25">
      <c r="A91">
        <v>2016</v>
      </c>
      <c r="B91">
        <v>1</v>
      </c>
    </row>
    <row r="92" spans="1:3" x14ac:dyDescent="0.25">
      <c r="A92">
        <v>2017</v>
      </c>
      <c r="B92">
        <v>1</v>
      </c>
    </row>
    <row r="93" spans="1:3" x14ac:dyDescent="0.25">
      <c r="A93">
        <v>2018</v>
      </c>
      <c r="B93" s="10">
        <v>1</v>
      </c>
    </row>
    <row r="94" spans="1:3" x14ac:dyDescent="0.25">
      <c r="A94">
        <v>2019</v>
      </c>
      <c r="B94" s="10">
        <v>0</v>
      </c>
      <c r="C94" s="7"/>
    </row>
    <row r="95" spans="1:3" x14ac:dyDescent="0.25">
      <c r="A95" s="11" t="s">
        <v>351</v>
      </c>
      <c r="B95" s="12">
        <f>AVERAGE(B50:B94)</f>
        <v>2.2888888888888888</v>
      </c>
      <c r="C95" s="12">
        <f>AVERAGE(B85:B94)</f>
        <v>1.3</v>
      </c>
    </row>
    <row r="96" spans="1:3" x14ac:dyDescent="0.25">
      <c r="B96" t="s">
        <v>352</v>
      </c>
      <c r="C96" t="s">
        <v>353</v>
      </c>
    </row>
    <row r="101" spans="1:2" x14ac:dyDescent="0.25">
      <c r="A101" s="9" t="s">
        <v>4</v>
      </c>
      <c r="B101" s="13" t="s">
        <v>354</v>
      </c>
    </row>
    <row r="102" spans="1:2" x14ac:dyDescent="0.25">
      <c r="A102" s="7" t="s">
        <v>297</v>
      </c>
      <c r="B102" s="14">
        <v>1</v>
      </c>
    </row>
    <row r="103" spans="1:2" x14ac:dyDescent="0.25">
      <c r="A103" s="7" t="s">
        <v>23</v>
      </c>
      <c r="B103" s="14">
        <v>31</v>
      </c>
    </row>
    <row r="104" spans="1:2" x14ac:dyDescent="0.25">
      <c r="A104" s="7" t="s">
        <v>136</v>
      </c>
      <c r="B104" s="14">
        <v>7</v>
      </c>
    </row>
    <row r="105" spans="1:2" x14ac:dyDescent="0.25">
      <c r="A105" s="7" t="s">
        <v>163</v>
      </c>
      <c r="B105" s="14">
        <v>6</v>
      </c>
    </row>
    <row r="106" spans="1:2" x14ac:dyDescent="0.25">
      <c r="A106" s="7" t="s">
        <v>337</v>
      </c>
      <c r="B106" s="14">
        <v>1</v>
      </c>
    </row>
    <row r="107" spans="1:2" x14ac:dyDescent="0.25">
      <c r="A107" s="7" t="s">
        <v>37</v>
      </c>
      <c r="B107" s="14">
        <v>10</v>
      </c>
    </row>
    <row r="108" spans="1:2" x14ac:dyDescent="0.25">
      <c r="A108" s="7" t="s">
        <v>43</v>
      </c>
      <c r="B108" s="14">
        <v>4</v>
      </c>
    </row>
    <row r="109" spans="1:2" x14ac:dyDescent="0.25">
      <c r="A109" t="s">
        <v>355</v>
      </c>
      <c r="B109" s="14" t="s">
        <v>356</v>
      </c>
    </row>
    <row r="110" spans="1:2" x14ac:dyDescent="0.25">
      <c r="A110" s="7" t="s">
        <v>271</v>
      </c>
      <c r="B110" s="14">
        <v>1</v>
      </c>
    </row>
    <row r="111" spans="1:2" x14ac:dyDescent="0.25">
      <c r="A111" s="7" t="s">
        <v>180</v>
      </c>
      <c r="B111" s="14">
        <v>1</v>
      </c>
    </row>
    <row r="112" spans="1:2" x14ac:dyDescent="0.25">
      <c r="A112" s="7" t="s">
        <v>8</v>
      </c>
      <c r="B112" s="14">
        <v>58</v>
      </c>
    </row>
    <row r="113" spans="1:3" x14ac:dyDescent="0.25">
      <c r="A113" s="7" t="s">
        <v>120</v>
      </c>
      <c r="B113" s="14">
        <v>6</v>
      </c>
    </row>
    <row r="114" spans="1:3" x14ac:dyDescent="0.25">
      <c r="A114" s="7" t="s">
        <v>29</v>
      </c>
      <c r="B114" s="14">
        <v>5</v>
      </c>
    </row>
    <row r="115" spans="1:3" x14ac:dyDescent="0.25">
      <c r="A115" t="s">
        <v>357</v>
      </c>
      <c r="B115" s="14" t="s">
        <v>356</v>
      </c>
    </row>
    <row r="116" spans="1:3" x14ac:dyDescent="0.25">
      <c r="A116" s="7" t="s">
        <v>19</v>
      </c>
      <c r="B116" s="14">
        <v>20</v>
      </c>
    </row>
    <row r="117" spans="1:3" x14ac:dyDescent="0.25">
      <c r="A117" s="7" t="s">
        <v>12</v>
      </c>
      <c r="B117" s="14">
        <v>29</v>
      </c>
    </row>
    <row r="118" spans="1:3" x14ac:dyDescent="0.25">
      <c r="A118" s="7" t="s">
        <v>108</v>
      </c>
      <c r="B118" s="14">
        <v>2</v>
      </c>
    </row>
    <row r="119" spans="1:3" x14ac:dyDescent="0.25">
      <c r="A119" s="7" t="s">
        <v>56</v>
      </c>
      <c r="B119" s="14">
        <v>6</v>
      </c>
    </row>
    <row r="120" spans="1:3" x14ac:dyDescent="0.25">
      <c r="A120" t="s">
        <v>358</v>
      </c>
      <c r="B120" s="14" t="s">
        <v>356</v>
      </c>
    </row>
    <row r="121" spans="1:3" x14ac:dyDescent="0.25">
      <c r="A121" s="7" t="s">
        <v>168</v>
      </c>
      <c r="B121" s="14">
        <v>1</v>
      </c>
    </row>
    <row r="122" spans="1:3" x14ac:dyDescent="0.25">
      <c r="A122" s="7"/>
      <c r="B122" s="14"/>
      <c r="C122" s="10"/>
    </row>
    <row r="123" spans="1:3" x14ac:dyDescent="0.25">
      <c r="A123" s="7"/>
      <c r="C123" s="10"/>
    </row>
    <row r="124" spans="1:3" x14ac:dyDescent="0.25">
      <c r="A124" s="7"/>
      <c r="C124" s="10"/>
    </row>
    <row r="125" spans="1:3" x14ac:dyDescent="0.25">
      <c r="A125" s="7"/>
      <c r="C125" s="10"/>
    </row>
    <row r="126" spans="1:3" x14ac:dyDescent="0.25">
      <c r="A126" s="7"/>
      <c r="C126" s="10"/>
    </row>
    <row r="127" spans="1:3" x14ac:dyDescent="0.25">
      <c r="A127" s="7"/>
      <c r="C127" s="10"/>
    </row>
  </sheetData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DATA</vt:lpstr>
      <vt:lpstr>kuva kk</vt:lpstr>
      <vt:lpstr>kuva vv</vt:lpstr>
      <vt:lpstr>kuva kunta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Suorsa</dc:creator>
  <dc:description/>
  <cp:lastModifiedBy>Tapani Tapio</cp:lastModifiedBy>
  <cp:revision>13</cp:revision>
  <dcterms:created xsi:type="dcterms:W3CDTF">2016-11-30T17:53:21Z</dcterms:created>
  <dcterms:modified xsi:type="dcterms:W3CDTF">2024-01-20T17:36:29Z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